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19440" windowHeight="12585"/>
  </bookViews>
  <sheets>
    <sheet name="итог 3" sheetId="1" r:id="rId1"/>
  </sheets>
  <definedNames>
    <definedName name="Excel_BuiltIn_Print_Area_3">#REF!</definedName>
    <definedName name="_xlnm.Print_Area" localSheetId="0">'итог 3'!$A$1:$AO$40</definedName>
  </definedNames>
  <calcPr calcId="125725"/>
</workbook>
</file>

<file path=xl/calcChain.xml><?xml version="1.0" encoding="utf-8"?>
<calcChain xmlns="http://schemas.openxmlformats.org/spreadsheetml/2006/main">
  <c r="AO37" i="1"/>
  <c r="AO36"/>
  <c r="AO35"/>
  <c r="AO34"/>
  <c r="AO33"/>
  <c r="AO32"/>
  <c r="AO31"/>
  <c r="AO30"/>
  <c r="AO29"/>
  <c r="AO28"/>
  <c r="AO27"/>
  <c r="AO26"/>
  <c r="AO25"/>
  <c r="AO24" s="1"/>
  <c r="AO23"/>
  <c r="AO22"/>
  <c r="AO21"/>
  <c r="AO20"/>
  <c r="AO19"/>
  <c r="AO18"/>
  <c r="AO17"/>
  <c r="AO16"/>
  <c r="AO15" s="1"/>
  <c r="AO10"/>
  <c r="AN37"/>
  <c r="AN36"/>
  <c r="AN35"/>
  <c r="AN34"/>
  <c r="AN33"/>
  <c r="AN32"/>
  <c r="AN31"/>
  <c r="AN30"/>
  <c r="AN29"/>
  <c r="AN28"/>
  <c r="AN27"/>
  <c r="AN26"/>
  <c r="AN25"/>
  <c r="AN24" s="1"/>
  <c r="AN23"/>
  <c r="AN22"/>
  <c r="AN21"/>
  <c r="AN20"/>
  <c r="AN19"/>
  <c r="AN18"/>
  <c r="AN17"/>
  <c r="AN16"/>
  <c r="AN15" s="1"/>
  <c r="AN10"/>
  <c r="AL37"/>
  <c r="AG37"/>
  <c r="AE37"/>
  <c r="AC37"/>
  <c r="AF37"/>
  <c r="Z37"/>
  <c r="O37"/>
  <c r="M37"/>
  <c r="L37"/>
  <c r="N37"/>
  <c r="I37"/>
  <c r="AM36"/>
  <c r="AL36"/>
  <c r="AK36"/>
  <c r="AH36"/>
  <c r="AF36"/>
  <c r="AD36"/>
  <c r="Z36"/>
  <c r="V36"/>
  <c r="O36"/>
  <c r="M36"/>
  <c r="L36"/>
  <c r="N36"/>
  <c r="I36"/>
  <c r="AM35"/>
  <c r="AL35"/>
  <c r="AK35"/>
  <c r="AH35"/>
  <c r="AG35"/>
  <c r="AF35"/>
  <c r="AE35"/>
  <c r="AD35"/>
  <c r="AC35"/>
  <c r="Z35"/>
  <c r="W35"/>
  <c r="V35"/>
  <c r="U35"/>
  <c r="T35"/>
  <c r="S35"/>
  <c r="P35"/>
  <c r="O35"/>
  <c r="N35"/>
  <c r="M35"/>
  <c r="L35"/>
  <c r="I35"/>
  <c r="AM34"/>
  <c r="AL34"/>
  <c r="AK34"/>
  <c r="AH34"/>
  <c r="AG34"/>
  <c r="AF34"/>
  <c r="AE34"/>
  <c r="AD34"/>
  <c r="AC34"/>
  <c r="Z34"/>
  <c r="W34"/>
  <c r="V34"/>
  <c r="U34"/>
  <c r="T34"/>
  <c r="S34"/>
  <c r="P34"/>
  <c r="O34"/>
  <c r="N34"/>
  <c r="M34"/>
  <c r="L34"/>
  <c r="I34"/>
  <c r="AH33"/>
  <c r="AG33"/>
  <c r="AE33"/>
  <c r="AD33"/>
  <c r="AC33"/>
  <c r="AF33"/>
  <c r="Z33"/>
  <c r="P33"/>
  <c r="O33"/>
  <c r="M33"/>
  <c r="L33"/>
  <c r="N33"/>
  <c r="I33"/>
  <c r="AM32"/>
  <c r="AK32"/>
  <c r="AL32"/>
  <c r="AH32"/>
  <c r="AF32"/>
  <c r="AD32"/>
  <c r="Z32"/>
  <c r="W32"/>
  <c r="U32"/>
  <c r="S32"/>
  <c r="V32"/>
  <c r="I32"/>
  <c r="AL31"/>
  <c r="AG31"/>
  <c r="AF31"/>
  <c r="Z31"/>
  <c r="W31"/>
  <c r="V31"/>
  <c r="O31"/>
  <c r="L31"/>
  <c r="I31"/>
  <c r="AM30"/>
  <c r="AL30"/>
  <c r="AK30"/>
  <c r="AF30"/>
  <c r="AE30"/>
  <c r="AC30"/>
  <c r="Z30"/>
  <c r="V30"/>
  <c r="T30"/>
  <c r="S30"/>
  <c r="O30"/>
  <c r="I30"/>
  <c r="Y29"/>
  <c r="AM28"/>
  <c r="AL28"/>
  <c r="AK28"/>
  <c r="AH28"/>
  <c r="AG28"/>
  <c r="AE28"/>
  <c r="AD28"/>
  <c r="AC28"/>
  <c r="AF28"/>
  <c r="Z28"/>
  <c r="P28"/>
  <c r="O28"/>
  <c r="M28"/>
  <c r="L28"/>
  <c r="N28"/>
  <c r="I28"/>
  <c r="AM27"/>
  <c r="AL27"/>
  <c r="AK27"/>
  <c r="AH27"/>
  <c r="AG27"/>
  <c r="AE27"/>
  <c r="AD27"/>
  <c r="AC27"/>
  <c r="AF27"/>
  <c r="Z27"/>
  <c r="P27"/>
  <c r="O27"/>
  <c r="M27"/>
  <c r="L27"/>
  <c r="N27"/>
  <c r="I27"/>
  <c r="AM26"/>
  <c r="AK26"/>
  <c r="AL26"/>
  <c r="AH26"/>
  <c r="AF26"/>
  <c r="Z26"/>
  <c r="Y24"/>
  <c r="V26"/>
  <c r="U26"/>
  <c r="S26"/>
  <c r="P26"/>
  <c r="N26"/>
  <c r="I26"/>
  <c r="H24"/>
  <c r="AM25"/>
  <c r="AL25"/>
  <c r="AK25"/>
  <c r="AK24" s="1"/>
  <c r="AH25"/>
  <c r="AG25"/>
  <c r="AF25"/>
  <c r="AE25"/>
  <c r="AD25"/>
  <c r="AC25"/>
  <c r="Z25"/>
  <c r="Z24" s="1"/>
  <c r="W25"/>
  <c r="V25"/>
  <c r="U25"/>
  <c r="T25"/>
  <c r="S25"/>
  <c r="P25"/>
  <c r="O25"/>
  <c r="N25"/>
  <c r="N24" s="1"/>
  <c r="M25"/>
  <c r="L25"/>
  <c r="I25"/>
  <c r="I24" s="1"/>
  <c r="AJ24"/>
  <c r="AB24"/>
  <c r="K24"/>
  <c r="AM23"/>
  <c r="AL23"/>
  <c r="AK23"/>
  <c r="AF23"/>
  <c r="AE23"/>
  <c r="AD23"/>
  <c r="Z23"/>
  <c r="W23"/>
  <c r="V23"/>
  <c r="U23"/>
  <c r="T23"/>
  <c r="S23"/>
  <c r="P23"/>
  <c r="O23"/>
  <c r="N23"/>
  <c r="M23"/>
  <c r="L23"/>
  <c r="I23"/>
  <c r="AG22"/>
  <c r="Z22"/>
  <c r="M22"/>
  <c r="L22"/>
  <c r="N22"/>
  <c r="I22"/>
  <c r="AM21"/>
  <c r="AL21"/>
  <c r="AK21"/>
  <c r="AH21"/>
  <c r="AD21"/>
  <c r="AC21"/>
  <c r="AE21"/>
  <c r="Z21"/>
  <c r="W21"/>
  <c r="U21"/>
  <c r="T21"/>
  <c r="S21"/>
  <c r="V21"/>
  <c r="P21"/>
  <c r="O21"/>
  <c r="L21"/>
  <c r="N21"/>
  <c r="I21"/>
  <c r="AH20"/>
  <c r="AG20"/>
  <c r="AE20"/>
  <c r="AD20"/>
  <c r="AC20"/>
  <c r="AF20"/>
  <c r="Z20"/>
  <c r="U20"/>
  <c r="P20"/>
  <c r="O20"/>
  <c r="M20"/>
  <c r="L20"/>
  <c r="N20"/>
  <c r="I20"/>
  <c r="AK19"/>
  <c r="AF19"/>
  <c r="Z19"/>
  <c r="W19"/>
  <c r="V19"/>
  <c r="N19"/>
  <c r="M19"/>
  <c r="I19"/>
  <c r="P19"/>
  <c r="AL18"/>
  <c r="AK18"/>
  <c r="AM18"/>
  <c r="AG18"/>
  <c r="AF18"/>
  <c r="Z18"/>
  <c r="W18"/>
  <c r="T18"/>
  <c r="S18"/>
  <c r="V18"/>
  <c r="O18"/>
  <c r="N18"/>
  <c r="L18"/>
  <c r="I18"/>
  <c r="AM17"/>
  <c r="AL17"/>
  <c r="AK17"/>
  <c r="AH17"/>
  <c r="AG17"/>
  <c r="AD17"/>
  <c r="AC17"/>
  <c r="AF17"/>
  <c r="Z17"/>
  <c r="W17"/>
  <c r="U17"/>
  <c r="T17"/>
  <c r="S17"/>
  <c r="V17"/>
  <c r="P17"/>
  <c r="O17"/>
  <c r="L17"/>
  <c r="N17"/>
  <c r="I17"/>
  <c r="AB16"/>
  <c r="AF16" s="1"/>
  <c r="V16"/>
  <c r="P16"/>
  <c r="O16"/>
  <c r="M16"/>
  <c r="L16"/>
  <c r="N16"/>
  <c r="N15" s="1"/>
  <c r="AJ15"/>
  <c r="R15"/>
  <c r="K15"/>
  <c r="AM10"/>
  <c r="AL10"/>
  <c r="AK10"/>
  <c r="AH10"/>
  <c r="AG10"/>
  <c r="AF10"/>
  <c r="AE10"/>
  <c r="AD10"/>
  <c r="AC10"/>
  <c r="AB10"/>
  <c r="Z10"/>
  <c r="Y10"/>
  <c r="W10"/>
  <c r="V10"/>
  <c r="U10"/>
  <c r="T10"/>
  <c r="S10"/>
  <c r="R10"/>
  <c r="P10"/>
  <c r="O10"/>
  <c r="N10"/>
  <c r="M10"/>
  <c r="L10"/>
  <c r="K10"/>
  <c r="I10"/>
  <c r="H10"/>
  <c r="AD16" l="1"/>
  <c r="AG16"/>
  <c r="AM24"/>
  <c r="AC16"/>
  <c r="AE16"/>
  <c r="AH16"/>
  <c r="AH24"/>
  <c r="AO38"/>
  <c r="AO40" s="1"/>
  <c r="AN38"/>
  <c r="AL24"/>
  <c r="AF29"/>
  <c r="Z29"/>
  <c r="P24"/>
  <c r="AL20"/>
  <c r="AK20"/>
  <c r="U22"/>
  <c r="V22"/>
  <c r="T22"/>
  <c r="AB15"/>
  <c r="Y15"/>
  <c r="Y40" s="1"/>
  <c r="AL16"/>
  <c r="AK16"/>
  <c r="AE19"/>
  <c r="S22"/>
  <c r="W28"/>
  <c r="S28"/>
  <c r="U28"/>
  <c r="T28"/>
  <c r="M32"/>
  <c r="O32"/>
  <c r="O29" s="1"/>
  <c r="L32"/>
  <c r="N32"/>
  <c r="H15"/>
  <c r="T16"/>
  <c r="W16"/>
  <c r="S16"/>
  <c r="Z16"/>
  <c r="Z15" s="1"/>
  <c r="Z38" s="1"/>
  <c r="Z40" s="1"/>
  <c r="AM16"/>
  <c r="AE18"/>
  <c r="AH18"/>
  <c r="AD18"/>
  <c r="U19"/>
  <c r="T19"/>
  <c r="W22"/>
  <c r="AH22"/>
  <c r="AD22"/>
  <c r="AF22"/>
  <c r="AE22"/>
  <c r="R24"/>
  <c r="AF24"/>
  <c r="O26"/>
  <c r="O24" s="1"/>
  <c r="L26"/>
  <c r="L24" s="1"/>
  <c r="M26"/>
  <c r="V28"/>
  <c r="U31"/>
  <c r="T31"/>
  <c r="S31"/>
  <c r="P32"/>
  <c r="AH19"/>
  <c r="AD19"/>
  <c r="AG19"/>
  <c r="AC19"/>
  <c r="M24"/>
  <c r="W27"/>
  <c r="S27"/>
  <c r="S24" s="1"/>
  <c r="U27"/>
  <c r="U24" s="1"/>
  <c r="T27"/>
  <c r="P30"/>
  <c r="M30"/>
  <c r="L30"/>
  <c r="L29" s="1"/>
  <c r="K29"/>
  <c r="K40" s="1"/>
  <c r="T20"/>
  <c r="W20"/>
  <c r="S20"/>
  <c r="AM20"/>
  <c r="AM22"/>
  <c r="AL22"/>
  <c r="AK22"/>
  <c r="V27"/>
  <c r="V24" s="1"/>
  <c r="N30"/>
  <c r="AM33"/>
  <c r="AK33"/>
  <c r="AL33"/>
  <c r="AL29" s="1"/>
  <c r="I16"/>
  <c r="I15" s="1"/>
  <c r="U16"/>
  <c r="M18"/>
  <c r="P18"/>
  <c r="AC18"/>
  <c r="S19"/>
  <c r="AM19"/>
  <c r="AL19"/>
  <c r="V20"/>
  <c r="V15" s="1"/>
  <c r="AC22"/>
  <c r="AG26"/>
  <c r="AG24" s="1"/>
  <c r="AC26"/>
  <c r="AC24" s="1"/>
  <c r="AE26"/>
  <c r="AE24" s="1"/>
  <c r="AD26"/>
  <c r="AD24" s="1"/>
  <c r="H29"/>
  <c r="I29"/>
  <c r="P31"/>
  <c r="N31"/>
  <c r="M31"/>
  <c r="AH31"/>
  <c r="AD31"/>
  <c r="AE31"/>
  <c r="AC31"/>
  <c r="AB29"/>
  <c r="U33"/>
  <c r="W33"/>
  <c r="S33"/>
  <c r="V33"/>
  <c r="V29" s="1"/>
  <c r="T33"/>
  <c r="W37"/>
  <c r="S37"/>
  <c r="U37"/>
  <c r="V37"/>
  <c r="T37"/>
  <c r="M17"/>
  <c r="AE17"/>
  <c r="U18"/>
  <c r="L19"/>
  <c r="L15" s="1"/>
  <c r="O19"/>
  <c r="M21"/>
  <c r="AF21"/>
  <c r="AF15" s="1"/>
  <c r="AG23"/>
  <c r="AC23"/>
  <c r="AH23"/>
  <c r="T26"/>
  <c r="T24" s="1"/>
  <c r="W26"/>
  <c r="W24" s="1"/>
  <c r="U30"/>
  <c r="R29"/>
  <c r="R40" s="1"/>
  <c r="W30"/>
  <c r="W29" s="1"/>
  <c r="AH30"/>
  <c r="AD30"/>
  <c r="AD29" s="1"/>
  <c r="AG30"/>
  <c r="AK31"/>
  <c r="AK29" s="1"/>
  <c r="AM31"/>
  <c r="AM29" s="1"/>
  <c r="AJ29"/>
  <c r="AJ40" s="1"/>
  <c r="AE32"/>
  <c r="AG32"/>
  <c r="AC32"/>
  <c r="W36"/>
  <c r="S36"/>
  <c r="U36"/>
  <c r="AG21"/>
  <c r="P22"/>
  <c r="O22"/>
  <c r="T36"/>
  <c r="AG36"/>
  <c r="AC36"/>
  <c r="AE36"/>
  <c r="AK37"/>
  <c r="AM37"/>
  <c r="T32"/>
  <c r="P36"/>
  <c r="P37"/>
  <c r="AD37"/>
  <c r="AH37"/>
  <c r="AE29" l="1"/>
  <c r="AN40"/>
  <c r="AK15"/>
  <c r="AH29"/>
  <c r="AB40"/>
  <c r="AH15"/>
  <c r="AG15"/>
  <c r="AD15"/>
  <c r="AC15"/>
  <c r="T29"/>
  <c r="O15"/>
  <c r="P15"/>
  <c r="M15"/>
  <c r="I38"/>
  <c r="I40" s="1"/>
  <c r="AF38"/>
  <c r="AF40" s="1"/>
  <c r="AH38"/>
  <c r="AH40" s="1"/>
  <c r="L38"/>
  <c r="L40" s="1"/>
  <c r="AK38"/>
  <c r="AK40" s="1"/>
  <c r="V38"/>
  <c r="V40" s="1"/>
  <c r="AG29"/>
  <c r="AG38" s="1"/>
  <c r="AG40" s="1"/>
  <c r="U15"/>
  <c r="W15"/>
  <c r="H40"/>
  <c r="AC29"/>
  <c r="AC38" s="1"/>
  <c r="AC40" s="1"/>
  <c r="O38"/>
  <c r="O40" s="1"/>
  <c r="W38"/>
  <c r="W40" s="1"/>
  <c r="M29"/>
  <c r="M38" s="1"/>
  <c r="M40" s="1"/>
  <c r="S29"/>
  <c r="S15"/>
  <c r="AL15"/>
  <c r="AL38" s="1"/>
  <c r="AL40" s="1"/>
  <c r="AD38"/>
  <c r="AD40" s="1"/>
  <c r="U29"/>
  <c r="AE15"/>
  <c r="AE38" s="1"/>
  <c r="AE40" s="1"/>
  <c r="N29"/>
  <c r="N38" s="1"/>
  <c r="N40" s="1"/>
  <c r="P29"/>
  <c r="P38" s="1"/>
  <c r="P40" s="1"/>
  <c r="AM15"/>
  <c r="AM38" s="1"/>
  <c r="AM40" s="1"/>
  <c r="T15"/>
  <c r="T38" s="1"/>
  <c r="T40" s="1"/>
  <c r="U38" l="1"/>
  <c r="U40" s="1"/>
  <c r="S38"/>
  <c r="S40" s="1"/>
  <c r="AQ38" l="1"/>
</calcChain>
</file>

<file path=xl/sharedStrings.xml><?xml version="1.0" encoding="utf-8"?>
<sst xmlns="http://schemas.openxmlformats.org/spreadsheetml/2006/main" count="216" uniqueCount="87">
  <si>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</si>
  <si>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</si>
  <si>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</si>
  <si>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</si>
  <si>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Жилой район Ломоносовский территориальный округ</t>
  </si>
  <si>
    <t>Перечень обязательных работ, услуг</t>
  </si>
  <si>
    <t>Стоимость работ (размер платы) в руб. по многоквартирным домам</t>
  </si>
  <si>
    <t>деревянные дома без центр отопл и газоснабжения</t>
  </si>
  <si>
    <t>деревянные  жилые дома признанными аварийными или непригодными для проживания согласно МВК</t>
  </si>
  <si>
    <t>Периодичность</t>
  </si>
  <si>
    <t>на 1 кв.м.</t>
  </si>
  <si>
    <t>ул. Шабалина А.О., 11</t>
  </si>
  <si>
    <t>ул. Урицкого, 26</t>
  </si>
  <si>
    <t>ул. Урицкого, 32, корп. 1</t>
  </si>
  <si>
    <t>ул. Володарского, 76</t>
  </si>
  <si>
    <t>ул. Г. Суфтина, 15</t>
  </si>
  <si>
    <t>ул. Володарского, 53</t>
  </si>
  <si>
    <t>ул. Г.Суфтина, 11</t>
  </si>
  <si>
    <t>пр. Московский, 19</t>
  </si>
  <si>
    <t>ул. П.Усова,  15</t>
  </si>
  <si>
    <t>ул. П.Усова,  21</t>
  </si>
  <si>
    <t>ул. П.Усова,  27</t>
  </si>
  <si>
    <t>ул. П.Усова,  41</t>
  </si>
  <si>
    <t>ул. Володарского, 69</t>
  </si>
  <si>
    <t>пр. Советских космонавтов, 83</t>
  </si>
  <si>
    <t>ул. Нагорная, 39</t>
  </si>
  <si>
    <t>ул. Нагорная, 55</t>
  </si>
  <si>
    <t>ул. Нагорная, 55, корп. 1</t>
  </si>
  <si>
    <t>ул. Нагорная, 38</t>
  </si>
  <si>
    <t>ул. Нагорная, 40</t>
  </si>
  <si>
    <t>ул. Стрелковая, 8-й проезд, 14</t>
  </si>
  <si>
    <t>ул. П.Усова, 31 корп.1</t>
  </si>
  <si>
    <t>пр. Ленинградский, 28</t>
  </si>
  <si>
    <t>ул. Г.Суфтина, 27</t>
  </si>
  <si>
    <t>I. Содержание помещений общего пользования</t>
  </si>
  <si>
    <t>1. Подметание полов во всех помещениях общего пользования</t>
  </si>
  <si>
    <t>раз(а) в неделю</t>
  </si>
  <si>
    <t>2. Подметание полов кабины лифта и влажная уборка</t>
  </si>
  <si>
    <t>3. Очистка и влажная уборка мусорных камер</t>
  </si>
  <si>
    <t>4. Мытье и протирка закрывающих устройств мусоропровода</t>
  </si>
  <si>
    <t>раз(а) в месяц</t>
  </si>
  <si>
    <t>II. Уборка земельного участка, входящего в состав общего имущества многоквартирного дома</t>
  </si>
  <si>
    <t>5. Подметание земельного участка в летний период</t>
  </si>
  <si>
    <t>6. Уборка мусора с газона, очистка урн</t>
  </si>
  <si>
    <t>7. Уборка мусора на контейнерных площадках (помойных ям)</t>
  </si>
  <si>
    <t>8. Сдвижка и подметание снега при отсутствии снегопадов</t>
  </si>
  <si>
    <t>9. Сдвижка и подметание снега при снегопаде, c подсыпкой противоскользящего материала</t>
  </si>
  <si>
    <t>по мере необходимости. Начало работ не позднее _____ часов после начала снегопада</t>
  </si>
  <si>
    <t>10.Сбразывание снега с крыш, сбивание сосулек</t>
  </si>
  <si>
    <t>11. Вывоз твердых бытовых отходов (ТБО), жидких бытовых отходов</t>
  </si>
  <si>
    <t>12. Очистка выгребных ям (для деревянных неблагоустроенных зданий)</t>
  </si>
  <si>
    <t>III. Подготовка многоквартирного дома к сезонной эксплуатации</t>
  </si>
  <si>
    <t>13. Укрепление водосточных труб, колен и воронок</t>
  </si>
  <si>
    <t>раз(а) в год</t>
  </si>
  <si>
    <t>14. Расконсервирование и ремонт поливочной системы, консервация системы центрального отопления, ремонт просевшей отмостки</t>
  </si>
  <si>
    <t>15. Замена разбитых стекол окон и дверей в помещениях общего пользования</t>
  </si>
  <si>
    <t>по мере необходимости в течение (указать период устранения неисправности)</t>
  </si>
  <si>
    <t>16. Ремонт, регулировка, промывка, испытание, расконсервация систем центрального отопления, утепление бойлеров, утепление и прочистка дымовентиляционных каналов, консервация поливочных систем, проверка состояния и ремонт продухов в цоколях зданий, ремонт и утепление наружных водоразборных кранов и колонок, ремонт и укрепление входных дверей</t>
  </si>
  <si>
    <t>IV. Проведение технических осмотров и мелкий ремонт</t>
  </si>
  <si>
    <t>17. Проведение технических осмотров и устранение незначительных неисправностей в системах вентиляции, дымоудаления, электротехнических устройств</t>
  </si>
  <si>
    <t>18.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</si>
  <si>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</si>
  <si>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19. Дератизация, дезинсекция</t>
  </si>
  <si>
    <t>20. Проверка и обслуживание коллективных приборов учета электроэнергии</t>
  </si>
  <si>
    <t>21. Проверка и обслуживание коллективных приборов учета воды</t>
  </si>
  <si>
    <t>22. Проверка и обслуживание коллективных приборов учета тепловой энергии</t>
  </si>
  <si>
    <t>V. Техническое обслуживание внутридомового газового оборудования (ВДГО)</t>
  </si>
  <si>
    <t>VI. Расходы по управлению МКД</t>
  </si>
  <si>
    <t>Общая годовая стоимость работ по многоквартирным домам</t>
  </si>
  <si>
    <t>Площадь жилых помещений</t>
  </si>
  <si>
    <t>Стоимость на 1 кв. м. жилой площади (руб./мес.)  (размер платы в месяц на 1 кв. м.)  с газоснабжением/без газоснабжения</t>
  </si>
  <si>
    <t>месяцы</t>
  </si>
  <si>
    <t>3раз(а) в неделю</t>
  </si>
  <si>
    <t>к Извещению и документации</t>
  </si>
  <si>
    <t>о проведении открытого конкурса</t>
  </si>
  <si>
    <t>Приложение №2</t>
  </si>
  <si>
    <t>по необходимости</t>
  </si>
  <si>
    <t>1раз(а) в год</t>
  </si>
  <si>
    <t>проверка исправности вытяжек _2_ раз(а) в год. Проверка наличия тяги в дымовентиляционных каналах _1__ раз(а) в год. Проверка заземления оболочки электрокабеля, замеры сопротивления ____ раз(а) в год.</t>
  </si>
  <si>
    <t>4раз(а) в год</t>
  </si>
  <si>
    <t>8раз(а) в год</t>
  </si>
  <si>
    <t>3раз(а) в год</t>
  </si>
  <si>
    <t>Лот №9</t>
  </si>
  <si>
    <t>деревянные благоустроенные жилые дома без газоснабжения</t>
  </si>
  <si>
    <t>деревянные благоустроенные жилые дома с газоснабжением</t>
  </si>
  <si>
    <t>деревянные  жилые дома благоустроенные без центрального отопления с газоснабжением</t>
  </si>
  <si>
    <t>дерев дома неблагоустроенные без цент отопл и канализации с газоснабжением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</si>
</sst>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0"/>
      <name val="Arial Cyr"/>
      <family val="2"/>
      <charset val="204"/>
    </font>
    <font>
      <b/>
      <sz val="1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0" xfId="0" applyFont="1" applyFill="1" applyAlignment="1"/>
    <xf numFmtId="0" fontId="3" fillId="2" borderId="0" xfId="0" applyFont="1" applyFill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/>
    <xf numFmtId="4" fontId="1" fillId="0" borderId="0" xfId="0" applyNumberFormat="1" applyFont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4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top"/>
    </xf>
    <xf numFmtId="164" fontId="8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top"/>
    </xf>
    <xf numFmtId="164" fontId="9" fillId="2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left" vertical="top"/>
    </xf>
    <xf numFmtId="164" fontId="3" fillId="0" borderId="0" xfId="0" applyNumberFormat="1" applyFont="1" applyAlignment="1"/>
    <xf numFmtId="4" fontId="4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left" vertical="top"/>
    </xf>
    <xf numFmtId="0" fontId="10" fillId="0" borderId="0" xfId="0" applyFont="1"/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right"/>
    </xf>
    <xf numFmtId="49" fontId="13" fillId="0" borderId="0" xfId="0" applyNumberFormat="1" applyFont="1" applyProtection="1"/>
    <xf numFmtId="49" fontId="0" fillId="0" borderId="0" xfId="0" applyNumberFormat="1" applyProtection="1"/>
    <xf numFmtId="49" fontId="0" fillId="0" borderId="0" xfId="0" applyNumberFormat="1"/>
    <xf numFmtId="4" fontId="5" fillId="0" borderId="7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15" fillId="0" borderId="0" xfId="0" applyFont="1" applyAlignment="1">
      <alignment wrapText="1"/>
    </xf>
    <xf numFmtId="4" fontId="15" fillId="2" borderId="7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left" vertical="top" wrapText="1"/>
    </xf>
    <xf numFmtId="4" fontId="14" fillId="0" borderId="1" xfId="0" applyNumberFormat="1" applyFont="1" applyBorder="1" applyAlignment="1">
      <alignment horizontal="center" vertical="top"/>
    </xf>
    <xf numFmtId="4" fontId="14" fillId="0" borderId="1" xfId="0" applyNumberFormat="1" applyFont="1" applyBorder="1" applyAlignment="1">
      <alignment horizontal="center" vertical="top" wrapText="1"/>
    </xf>
    <xf numFmtId="4" fontId="15" fillId="0" borderId="3" xfId="0" applyNumberFormat="1" applyFont="1" applyBorder="1" applyAlignment="1">
      <alignment horizontal="left" vertical="top" wrapText="1"/>
    </xf>
    <xf numFmtId="4" fontId="15" fillId="0" borderId="8" xfId="0" applyNumberFormat="1" applyFont="1" applyBorder="1" applyAlignment="1">
      <alignment horizontal="left" vertical="top" wrapText="1"/>
    </xf>
    <xf numFmtId="4" fontId="15" fillId="0" borderId="9" xfId="0" applyNumberFormat="1" applyFont="1" applyBorder="1" applyAlignment="1">
      <alignment horizontal="left" vertical="top" wrapText="1"/>
    </xf>
    <xf numFmtId="4" fontId="14" fillId="0" borderId="1" xfId="0" applyNumberFormat="1" applyFont="1" applyBorder="1" applyAlignment="1">
      <alignment horizontal="left" vertical="top" wrapText="1"/>
    </xf>
    <xf numFmtId="4" fontId="14" fillId="0" borderId="1" xfId="0" applyNumberFormat="1" applyFont="1" applyBorder="1" applyAlignment="1">
      <alignment horizontal="left" vertical="center" wrapText="1"/>
    </xf>
    <xf numFmtId="4" fontId="14" fillId="0" borderId="3" xfId="0" applyNumberFormat="1" applyFont="1" applyBorder="1" applyAlignment="1">
      <alignment horizontal="left" vertical="top" wrapText="1"/>
    </xf>
    <xf numFmtId="4" fontId="14" fillId="0" borderId="8" xfId="0" applyNumberFormat="1" applyFont="1" applyBorder="1" applyAlignment="1">
      <alignment horizontal="left" vertical="top" wrapText="1"/>
    </xf>
    <xf numFmtId="4" fontId="14" fillId="0" borderId="9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S49"/>
  <sheetViews>
    <sheetView tabSelected="1" view="pageBreakPreview" zoomScaleNormal="100" zoomScaleSheetLayoutView="100" workbookViewId="0">
      <pane xSplit="6" ySplit="9" topLeftCell="AF10" activePane="bottomRight" state="frozen"/>
      <selection pane="topRight" activeCell="CV1" sqref="CV1"/>
      <selection pane="bottomLeft" activeCell="A29" sqref="A29"/>
      <selection pane="bottomRight" activeCell="AI8" sqref="AI8:AO8"/>
    </sheetView>
  </sheetViews>
  <sheetFormatPr defaultRowHeight="12.75"/>
  <cols>
    <col min="1" max="5" width="9.140625" style="3"/>
    <col min="6" max="6" width="0.28515625" style="3" customWidth="1"/>
    <col min="7" max="7" width="19.5703125" style="3" customWidth="1"/>
    <col min="8" max="8" width="5.140625" style="2" customWidth="1"/>
    <col min="9" max="9" width="8.42578125" style="2" customWidth="1"/>
    <col min="10" max="10" width="18.85546875" style="3" customWidth="1"/>
    <col min="11" max="11" width="5.140625" style="2" customWidth="1"/>
    <col min="12" max="16" width="7.85546875" style="2" customWidth="1"/>
    <col min="17" max="17" width="19.85546875" style="2" customWidth="1"/>
    <col min="18" max="18" width="5.140625" style="2" customWidth="1"/>
    <col min="19" max="23" width="9" style="2" customWidth="1"/>
    <col min="24" max="24" width="19.5703125" style="2" customWidth="1"/>
    <col min="25" max="25" width="4.85546875" style="2" customWidth="1"/>
    <col min="26" max="26" width="8.5703125" style="2" customWidth="1"/>
    <col min="27" max="27" width="19.7109375" style="2" customWidth="1"/>
    <col min="28" max="28" width="5.7109375" style="2" customWidth="1"/>
    <col min="29" max="34" width="8.85546875" style="2" customWidth="1"/>
    <col min="35" max="35" width="18.42578125" style="3" customWidth="1"/>
    <col min="36" max="36" width="5.42578125" style="3" customWidth="1"/>
    <col min="37" max="39" width="7.85546875" style="3" customWidth="1"/>
    <col min="40" max="41" width="7.85546875" style="11" customWidth="1"/>
    <col min="42" max="97" width="9.140625" style="3"/>
  </cols>
  <sheetData>
    <row r="1" spans="1:41" ht="16.5" customHeight="1">
      <c r="A1" s="56" t="s">
        <v>0</v>
      </c>
      <c r="B1" s="56"/>
      <c r="C1" s="56"/>
      <c r="D1" s="56"/>
      <c r="E1" s="56"/>
      <c r="F1" s="56"/>
      <c r="G1" s="56"/>
      <c r="H1" s="56"/>
      <c r="I1" s="1"/>
      <c r="J1" s="2"/>
      <c r="L1" s="43"/>
      <c r="M1" s="44" t="s">
        <v>75</v>
      </c>
      <c r="N1" s="45"/>
      <c r="O1" s="45"/>
      <c r="P1" s="46"/>
    </row>
    <row r="2" spans="1:41" ht="16.5" customHeight="1">
      <c r="A2" s="56" t="s">
        <v>1</v>
      </c>
      <c r="B2" s="56"/>
      <c r="C2" s="56"/>
      <c r="D2" s="56"/>
      <c r="E2" s="56"/>
      <c r="F2" s="56"/>
      <c r="G2" s="56"/>
      <c r="H2" s="56"/>
      <c r="J2" s="2"/>
      <c r="L2" s="43"/>
      <c r="M2" s="45" t="s">
        <v>73</v>
      </c>
      <c r="N2" s="45"/>
      <c r="O2" s="45"/>
      <c r="P2" s="46"/>
    </row>
    <row r="3" spans="1:41" ht="16.5" customHeight="1">
      <c r="A3" s="56" t="s">
        <v>2</v>
      </c>
      <c r="B3" s="56"/>
      <c r="C3" s="56"/>
      <c r="D3" s="56"/>
      <c r="E3" s="56"/>
      <c r="F3" s="56"/>
      <c r="G3" s="56"/>
      <c r="H3" s="56"/>
      <c r="J3" s="2"/>
      <c r="L3" s="43"/>
      <c r="M3" s="45" t="s">
        <v>74</v>
      </c>
      <c r="N3" s="45"/>
      <c r="O3" s="45"/>
      <c r="P3" s="46"/>
    </row>
    <row r="4" spans="1:41" ht="16.5" customHeight="1">
      <c r="A4" s="56" t="s">
        <v>3</v>
      </c>
      <c r="B4" s="56"/>
      <c r="C4" s="56"/>
      <c r="D4" s="56"/>
      <c r="E4" s="56"/>
      <c r="F4" s="56"/>
      <c r="G4" s="56"/>
      <c r="H4" s="56"/>
      <c r="J4" s="2"/>
    </row>
    <row r="5" spans="1:41" ht="16.5" customHeight="1">
      <c r="A5" s="4"/>
      <c r="B5" s="4"/>
      <c r="C5" s="4"/>
      <c r="D5" s="4"/>
      <c r="E5" s="4"/>
      <c r="F5" s="4"/>
      <c r="G5" s="4"/>
      <c r="H5" s="5"/>
      <c r="J5" s="4"/>
      <c r="K5" s="5"/>
      <c r="Q5" s="5"/>
      <c r="R5" s="5"/>
      <c r="U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41">
      <c r="A6" s="6" t="s">
        <v>82</v>
      </c>
      <c r="B6" s="6" t="s">
        <v>4</v>
      </c>
    </row>
    <row r="7" spans="1:41" ht="18" customHeight="1">
      <c r="A7" s="57" t="s">
        <v>5</v>
      </c>
      <c r="B7" s="57"/>
      <c r="C7" s="57"/>
      <c r="D7" s="57"/>
      <c r="E7" s="57"/>
      <c r="F7" s="57"/>
      <c r="G7" s="59" t="s">
        <v>6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7"/>
    </row>
    <row r="8" spans="1:41" ht="35.85" customHeight="1">
      <c r="A8" s="57"/>
      <c r="B8" s="57"/>
      <c r="C8" s="57"/>
      <c r="D8" s="57"/>
      <c r="E8" s="57"/>
      <c r="F8" s="58"/>
      <c r="G8" s="61" t="s">
        <v>83</v>
      </c>
      <c r="H8" s="62"/>
      <c r="I8" s="62"/>
      <c r="J8" s="61" t="s">
        <v>84</v>
      </c>
      <c r="K8" s="62"/>
      <c r="L8" s="62"/>
      <c r="M8" s="62"/>
      <c r="N8" s="62"/>
      <c r="O8" s="62"/>
      <c r="P8" s="62"/>
      <c r="Q8" s="63" t="s">
        <v>85</v>
      </c>
      <c r="R8" s="64"/>
      <c r="S8" s="64"/>
      <c r="T8" s="64"/>
      <c r="U8" s="64"/>
      <c r="V8" s="64"/>
      <c r="W8" s="64"/>
      <c r="X8" s="63" t="s">
        <v>7</v>
      </c>
      <c r="Y8" s="64"/>
      <c r="Z8" s="65"/>
      <c r="AA8" s="63" t="s">
        <v>86</v>
      </c>
      <c r="AB8" s="64"/>
      <c r="AC8" s="64"/>
      <c r="AD8" s="64"/>
      <c r="AE8" s="64"/>
      <c r="AF8" s="64"/>
      <c r="AG8" s="64"/>
      <c r="AH8" s="8"/>
      <c r="AI8" s="63" t="s">
        <v>8</v>
      </c>
      <c r="AJ8" s="64"/>
      <c r="AK8" s="64"/>
      <c r="AL8" s="64"/>
      <c r="AM8" s="64"/>
      <c r="AN8" s="64"/>
      <c r="AO8" s="65"/>
    </row>
    <row r="9" spans="1:41" s="2" customFormat="1" ht="48.75" customHeight="1">
      <c r="A9" s="57"/>
      <c r="B9" s="57"/>
      <c r="C9" s="57"/>
      <c r="D9" s="57"/>
      <c r="E9" s="57"/>
      <c r="F9" s="57"/>
      <c r="G9" s="53" t="s">
        <v>9</v>
      </c>
      <c r="H9" s="9" t="s">
        <v>10</v>
      </c>
      <c r="I9" s="9" t="s">
        <v>11</v>
      </c>
      <c r="J9" s="10" t="s">
        <v>9</v>
      </c>
      <c r="K9" s="9" t="s">
        <v>10</v>
      </c>
      <c r="L9" s="9" t="s">
        <v>12</v>
      </c>
      <c r="M9" s="9" t="s">
        <v>14</v>
      </c>
      <c r="N9" s="9" t="s">
        <v>15</v>
      </c>
      <c r="O9" s="9" t="s">
        <v>16</v>
      </c>
      <c r="P9" s="9" t="s">
        <v>17</v>
      </c>
      <c r="Q9" s="10" t="s">
        <v>9</v>
      </c>
      <c r="R9" s="9" t="s">
        <v>10</v>
      </c>
      <c r="S9" s="9" t="s">
        <v>18</v>
      </c>
      <c r="T9" s="9" t="s">
        <v>19</v>
      </c>
      <c r="U9" s="9" t="s">
        <v>20</v>
      </c>
      <c r="V9" s="9" t="s">
        <v>21</v>
      </c>
      <c r="W9" s="9" t="s">
        <v>22</v>
      </c>
      <c r="X9" s="10" t="s">
        <v>9</v>
      </c>
      <c r="Y9" s="9" t="s">
        <v>10</v>
      </c>
      <c r="Z9" s="9" t="s">
        <v>24</v>
      </c>
      <c r="AA9" s="10" t="s">
        <v>9</v>
      </c>
      <c r="AB9" s="9" t="s">
        <v>10</v>
      </c>
      <c r="AC9" s="9" t="s">
        <v>25</v>
      </c>
      <c r="AD9" s="9" t="s">
        <v>26</v>
      </c>
      <c r="AE9" s="9" t="s">
        <v>27</v>
      </c>
      <c r="AF9" s="9" t="s">
        <v>28</v>
      </c>
      <c r="AG9" s="9" t="s">
        <v>29</v>
      </c>
      <c r="AH9" s="9" t="s">
        <v>30</v>
      </c>
      <c r="AI9" s="10" t="s">
        <v>9</v>
      </c>
      <c r="AJ9" s="9" t="s">
        <v>10</v>
      </c>
      <c r="AK9" s="9" t="s">
        <v>31</v>
      </c>
      <c r="AL9" s="9" t="s">
        <v>32</v>
      </c>
      <c r="AM9" s="9" t="s">
        <v>33</v>
      </c>
      <c r="AN9" s="47" t="s">
        <v>13</v>
      </c>
      <c r="AO9" s="47" t="s">
        <v>23</v>
      </c>
    </row>
    <row r="10" spans="1:41">
      <c r="A10" s="67" t="s">
        <v>34</v>
      </c>
      <c r="B10" s="67"/>
      <c r="C10" s="67"/>
      <c r="D10" s="67"/>
      <c r="E10" s="67"/>
      <c r="F10" s="67"/>
      <c r="G10" s="22"/>
      <c r="H10" s="13">
        <f t="shared" ref="H10:I10" si="0">SUM(H11:H14)</f>
        <v>0</v>
      </c>
      <c r="I10" s="14">
        <f t="shared" si="0"/>
        <v>0</v>
      </c>
      <c r="J10" s="12"/>
      <c r="K10" s="13">
        <f t="shared" ref="K10:P10" si="1">SUM(K11:K14)</f>
        <v>0</v>
      </c>
      <c r="L10" s="14">
        <f t="shared" si="1"/>
        <v>0</v>
      </c>
      <c r="M10" s="14">
        <f t="shared" si="1"/>
        <v>0</v>
      </c>
      <c r="N10" s="14">
        <f t="shared" si="1"/>
        <v>0</v>
      </c>
      <c r="O10" s="14">
        <f t="shared" si="1"/>
        <v>0</v>
      </c>
      <c r="P10" s="14">
        <f t="shared" si="1"/>
        <v>0</v>
      </c>
      <c r="Q10" s="12"/>
      <c r="R10" s="15">
        <f>SUM(R11:R14)</f>
        <v>0</v>
      </c>
      <c r="S10" s="14">
        <f t="shared" ref="S10:W10" si="2">SUM(S11:S14)</f>
        <v>0</v>
      </c>
      <c r="T10" s="14">
        <f t="shared" si="2"/>
        <v>0</v>
      </c>
      <c r="U10" s="14">
        <f t="shared" si="2"/>
        <v>0</v>
      </c>
      <c r="V10" s="14">
        <f t="shared" si="2"/>
        <v>0</v>
      </c>
      <c r="W10" s="14">
        <f t="shared" si="2"/>
        <v>0</v>
      </c>
      <c r="X10" s="12"/>
      <c r="Y10" s="15">
        <f>SUM(Y11:Y14)</f>
        <v>0</v>
      </c>
      <c r="Z10" s="14">
        <f>SUM(Z11:Z14)</f>
        <v>0</v>
      </c>
      <c r="AA10" s="12"/>
      <c r="AB10" s="13">
        <f t="shared" ref="AB10:AH10" si="3">SUM(AB11:AB14)</f>
        <v>0</v>
      </c>
      <c r="AC10" s="14">
        <f t="shared" si="3"/>
        <v>0</v>
      </c>
      <c r="AD10" s="14">
        <f t="shared" si="3"/>
        <v>0</v>
      </c>
      <c r="AE10" s="14">
        <f t="shared" si="3"/>
        <v>0</v>
      </c>
      <c r="AF10" s="14">
        <f t="shared" si="3"/>
        <v>0</v>
      </c>
      <c r="AG10" s="14">
        <f t="shared" si="3"/>
        <v>0</v>
      </c>
      <c r="AH10" s="14">
        <f t="shared" si="3"/>
        <v>0</v>
      </c>
      <c r="AI10" s="12"/>
      <c r="AJ10" s="16">
        <v>0</v>
      </c>
      <c r="AK10" s="14">
        <f>SUM(AK11:AK14)</f>
        <v>0</v>
      </c>
      <c r="AL10" s="14">
        <f>SUM(AL11:AL14)</f>
        <v>0</v>
      </c>
      <c r="AM10" s="14">
        <f>SUM(AM11:AM14)</f>
        <v>0</v>
      </c>
      <c r="AN10" s="48">
        <f>SUM(AN11:AN14)</f>
        <v>0</v>
      </c>
      <c r="AO10" s="48">
        <f>SUM(AO11:AO14)</f>
        <v>0</v>
      </c>
    </row>
    <row r="11" spans="1:41">
      <c r="A11" s="66" t="s">
        <v>35</v>
      </c>
      <c r="B11" s="66"/>
      <c r="C11" s="66"/>
      <c r="D11" s="66"/>
      <c r="E11" s="66"/>
      <c r="F11" s="66"/>
      <c r="G11" s="17" t="s">
        <v>36</v>
      </c>
      <c r="H11" s="18">
        <v>0</v>
      </c>
      <c r="I11" s="19">
        <v>0</v>
      </c>
      <c r="J11" s="17" t="s">
        <v>36</v>
      </c>
      <c r="K11" s="18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7" t="s">
        <v>36</v>
      </c>
      <c r="R11" s="20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7" t="s">
        <v>36</v>
      </c>
      <c r="Y11" s="20">
        <v>0</v>
      </c>
      <c r="Z11" s="19">
        <v>0</v>
      </c>
      <c r="AA11" s="17" t="s">
        <v>36</v>
      </c>
      <c r="AB11" s="18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7" t="s">
        <v>36</v>
      </c>
      <c r="AJ11" s="21">
        <v>0</v>
      </c>
      <c r="AK11" s="19">
        <v>0</v>
      </c>
      <c r="AL11" s="19">
        <v>0</v>
      </c>
      <c r="AM11" s="19">
        <v>0</v>
      </c>
      <c r="AN11" s="49">
        <v>0</v>
      </c>
      <c r="AO11" s="49">
        <v>0</v>
      </c>
    </row>
    <row r="12" spans="1:41">
      <c r="A12" s="66" t="s">
        <v>37</v>
      </c>
      <c r="B12" s="66"/>
      <c r="C12" s="66"/>
      <c r="D12" s="66"/>
      <c r="E12" s="66"/>
      <c r="F12" s="66"/>
      <c r="G12" s="17" t="s">
        <v>36</v>
      </c>
      <c r="H12" s="18">
        <v>0</v>
      </c>
      <c r="I12" s="19">
        <v>0</v>
      </c>
      <c r="J12" s="17" t="s">
        <v>36</v>
      </c>
      <c r="K12" s="18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7" t="s">
        <v>36</v>
      </c>
      <c r="R12" s="20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7" t="s">
        <v>36</v>
      </c>
      <c r="Y12" s="20">
        <v>0</v>
      </c>
      <c r="Z12" s="19">
        <v>0</v>
      </c>
      <c r="AA12" s="17" t="s">
        <v>36</v>
      </c>
      <c r="AB12" s="18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7" t="s">
        <v>36</v>
      </c>
      <c r="AJ12" s="21">
        <v>0</v>
      </c>
      <c r="AK12" s="19">
        <v>0</v>
      </c>
      <c r="AL12" s="19">
        <v>0</v>
      </c>
      <c r="AM12" s="19">
        <v>0</v>
      </c>
      <c r="AN12" s="49">
        <v>0</v>
      </c>
      <c r="AO12" s="49">
        <v>0</v>
      </c>
    </row>
    <row r="13" spans="1:41">
      <c r="A13" s="66" t="s">
        <v>38</v>
      </c>
      <c r="B13" s="66"/>
      <c r="C13" s="66"/>
      <c r="D13" s="66"/>
      <c r="E13" s="66"/>
      <c r="F13" s="66"/>
      <c r="G13" s="17" t="s">
        <v>36</v>
      </c>
      <c r="H13" s="18">
        <v>0</v>
      </c>
      <c r="I13" s="19">
        <v>0</v>
      </c>
      <c r="J13" s="17" t="s">
        <v>36</v>
      </c>
      <c r="K13" s="18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7" t="s">
        <v>36</v>
      </c>
      <c r="R13" s="20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7" t="s">
        <v>36</v>
      </c>
      <c r="Y13" s="20">
        <v>0</v>
      </c>
      <c r="Z13" s="19">
        <v>0</v>
      </c>
      <c r="AA13" s="17" t="s">
        <v>36</v>
      </c>
      <c r="AB13" s="18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7" t="s">
        <v>36</v>
      </c>
      <c r="AJ13" s="21">
        <v>0</v>
      </c>
      <c r="AK13" s="19">
        <v>0</v>
      </c>
      <c r="AL13" s="19">
        <v>0</v>
      </c>
      <c r="AM13" s="19">
        <v>0</v>
      </c>
      <c r="AN13" s="49">
        <v>0</v>
      </c>
      <c r="AO13" s="49">
        <v>0</v>
      </c>
    </row>
    <row r="14" spans="1:41">
      <c r="A14" s="66" t="s">
        <v>39</v>
      </c>
      <c r="B14" s="66"/>
      <c r="C14" s="66"/>
      <c r="D14" s="66"/>
      <c r="E14" s="66"/>
      <c r="F14" s="66"/>
      <c r="G14" s="17" t="s">
        <v>40</v>
      </c>
      <c r="H14" s="18">
        <v>0</v>
      </c>
      <c r="I14" s="19">
        <v>0</v>
      </c>
      <c r="J14" s="17" t="s">
        <v>40</v>
      </c>
      <c r="K14" s="18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7" t="s">
        <v>40</v>
      </c>
      <c r="R14" s="20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7" t="s">
        <v>40</v>
      </c>
      <c r="Y14" s="20">
        <v>0</v>
      </c>
      <c r="Z14" s="19">
        <v>0</v>
      </c>
      <c r="AA14" s="17" t="s">
        <v>40</v>
      </c>
      <c r="AB14" s="18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7" t="s">
        <v>40</v>
      </c>
      <c r="AJ14" s="21">
        <v>0</v>
      </c>
      <c r="AK14" s="19">
        <v>0</v>
      </c>
      <c r="AL14" s="19">
        <v>0</v>
      </c>
      <c r="AM14" s="19">
        <v>0</v>
      </c>
      <c r="AN14" s="49">
        <v>0</v>
      </c>
      <c r="AO14" s="49">
        <v>0</v>
      </c>
    </row>
    <row r="15" spans="1:41" ht="23.85" customHeight="1">
      <c r="A15" s="68" t="s">
        <v>41</v>
      </c>
      <c r="B15" s="68"/>
      <c r="C15" s="68"/>
      <c r="D15" s="68"/>
      <c r="E15" s="68"/>
      <c r="F15" s="68"/>
      <c r="G15" s="22"/>
      <c r="H15" s="13">
        <f>SUM(H16:H23)</f>
        <v>6.46</v>
      </c>
      <c r="I15" s="14">
        <f t="shared" ref="I15" si="4">SUM(I16:I23)</f>
        <v>36155.328000000001</v>
      </c>
      <c r="J15" s="22"/>
      <c r="K15" s="13">
        <f>SUM(K16:K23)</f>
        <v>6.46</v>
      </c>
      <c r="L15" s="14">
        <f t="shared" ref="L15:P15" si="5">SUM(L16:L23)</f>
        <v>46411.224000000002</v>
      </c>
      <c r="M15" s="14">
        <f t="shared" si="5"/>
        <v>36860.76</v>
      </c>
      <c r="N15" s="14">
        <f t="shared" si="5"/>
        <v>45511.991999999998</v>
      </c>
      <c r="O15" s="14">
        <f t="shared" si="5"/>
        <v>26387.807999999997</v>
      </c>
      <c r="P15" s="14">
        <f t="shared" si="5"/>
        <v>43349.184000000008</v>
      </c>
      <c r="Q15" s="22"/>
      <c r="R15" s="15">
        <f>SUM(R16:R23)</f>
        <v>6.46</v>
      </c>
      <c r="S15" s="16">
        <f t="shared" ref="S15:W15" si="6">SUM(S16:S23)</f>
        <v>32302.583999999999</v>
      </c>
      <c r="T15" s="16">
        <f t="shared" si="6"/>
        <v>25318.032000000003</v>
      </c>
      <c r="U15" s="14">
        <f t="shared" si="6"/>
        <v>31108.776000000002</v>
      </c>
      <c r="V15" s="16">
        <f t="shared" si="6"/>
        <v>25116.48</v>
      </c>
      <c r="W15" s="16">
        <f t="shared" si="6"/>
        <v>40225.127999999997</v>
      </c>
      <c r="X15" s="22"/>
      <c r="Y15" s="15">
        <f>SUM(Y16:Y23)</f>
        <v>6.46</v>
      </c>
      <c r="Z15" s="16">
        <f>SUM(Z16:Z23)</f>
        <v>32961.504000000001</v>
      </c>
      <c r="AA15" s="22"/>
      <c r="AB15" s="13">
        <f t="shared" ref="AB15:AH15" si="7">SUM(AB16:AB23)</f>
        <v>11.264100000000001</v>
      </c>
      <c r="AC15" s="16">
        <f t="shared" si="7"/>
        <v>21518.93664</v>
      </c>
      <c r="AD15" s="16">
        <f t="shared" si="7"/>
        <v>12070.609559999999</v>
      </c>
      <c r="AE15" s="16">
        <f t="shared" si="7"/>
        <v>12611.28636</v>
      </c>
      <c r="AF15" s="16">
        <f t="shared" si="7"/>
        <v>30872.645280000001</v>
      </c>
      <c r="AG15" s="16">
        <f t="shared" si="7"/>
        <v>13584.504600000002</v>
      </c>
      <c r="AH15" s="16">
        <f t="shared" si="7"/>
        <v>13868.359920000001</v>
      </c>
      <c r="AI15" s="22"/>
      <c r="AJ15" s="16">
        <f t="shared" ref="AJ15:AO15" si="8">SUM(AJ16:AJ23)</f>
        <v>6.0600000000000005</v>
      </c>
      <c r="AK15" s="14">
        <f t="shared" si="8"/>
        <v>35218.296000000002</v>
      </c>
      <c r="AL15" s="14">
        <f t="shared" si="8"/>
        <v>42228.504000000001</v>
      </c>
      <c r="AM15" s="14">
        <f t="shared" si="8"/>
        <v>37065.383999999998</v>
      </c>
      <c r="AN15" s="48">
        <f t="shared" si="8"/>
        <v>32404.031999999999</v>
      </c>
      <c r="AO15" s="48">
        <f t="shared" si="8"/>
        <v>27953.567999999999</v>
      </c>
    </row>
    <row r="16" spans="1:41">
      <c r="A16" s="66" t="s">
        <v>42</v>
      </c>
      <c r="B16" s="66"/>
      <c r="C16" s="66"/>
      <c r="D16" s="66"/>
      <c r="E16" s="66"/>
      <c r="F16" s="66"/>
      <c r="G16" s="17" t="s">
        <v>72</v>
      </c>
      <c r="H16" s="18">
        <v>0.25</v>
      </c>
      <c r="I16" s="19">
        <f t="shared" ref="I16" si="9">$H$16*I39*$B$45</f>
        <v>1399.1999999999998</v>
      </c>
      <c r="J16" s="17" t="s">
        <v>72</v>
      </c>
      <c r="K16" s="18">
        <v>0.25</v>
      </c>
      <c r="L16" s="19">
        <f t="shared" ref="L16:P16" si="10">$K$16*L39*$B$45</f>
        <v>1796.1000000000001</v>
      </c>
      <c r="M16" s="19">
        <f t="shared" si="10"/>
        <v>1426.5</v>
      </c>
      <c r="N16" s="19">
        <f t="shared" si="10"/>
        <v>1761.3000000000002</v>
      </c>
      <c r="O16" s="19">
        <f t="shared" si="10"/>
        <v>1021.1999999999999</v>
      </c>
      <c r="P16" s="19">
        <f t="shared" si="10"/>
        <v>1677.6000000000001</v>
      </c>
      <c r="Q16" s="17" t="s">
        <v>72</v>
      </c>
      <c r="R16" s="20">
        <v>0.25</v>
      </c>
      <c r="S16" s="19">
        <f>$R$16*S39*$B$45</f>
        <v>1250.0999999999999</v>
      </c>
      <c r="T16" s="19">
        <f>$R$16*T39*$B$45</f>
        <v>979.80000000000007</v>
      </c>
      <c r="U16" s="19">
        <f>$R$16*U39*$B$45</f>
        <v>1203.9000000000001</v>
      </c>
      <c r="V16" s="19">
        <f>$R$16*V39*$B$45</f>
        <v>972</v>
      </c>
      <c r="W16" s="19">
        <f>$R$16*W39*$B$45</f>
        <v>1556.6999999999998</v>
      </c>
      <c r="X16" s="17" t="s">
        <v>72</v>
      </c>
      <c r="Y16" s="20">
        <v>0.25</v>
      </c>
      <c r="Z16" s="19">
        <f>$Y$16*Z39*$B$45</f>
        <v>1275.5999999999999</v>
      </c>
      <c r="AA16" s="17" t="s">
        <v>72</v>
      </c>
      <c r="AB16" s="18">
        <f>0.21*1.1*1.1</f>
        <v>0.25410000000000005</v>
      </c>
      <c r="AC16" s="19">
        <f t="shared" ref="AC16:AH16" si="11">$AB$16*AC39*$B$45</f>
        <v>485.43264000000011</v>
      </c>
      <c r="AD16" s="19">
        <f t="shared" si="11"/>
        <v>272.29356000000007</v>
      </c>
      <c r="AE16" s="19">
        <f t="shared" si="11"/>
        <v>284.49036000000001</v>
      </c>
      <c r="AF16" s="19">
        <f t="shared" si="11"/>
        <v>696.4372800000001</v>
      </c>
      <c r="AG16" s="19">
        <f t="shared" si="11"/>
        <v>306.44460000000004</v>
      </c>
      <c r="AH16" s="19">
        <f t="shared" si="11"/>
        <v>312.84792000000004</v>
      </c>
      <c r="AI16" s="17" t="s">
        <v>72</v>
      </c>
      <c r="AJ16" s="18">
        <v>0.25</v>
      </c>
      <c r="AK16" s="19">
        <f>$AJ$16*AK39*$B$45</f>
        <v>1452.9</v>
      </c>
      <c r="AL16" s="19">
        <f>$AJ$16*AL39*$B$45</f>
        <v>1742.1000000000001</v>
      </c>
      <c r="AM16" s="19">
        <f>$AJ$16*AM39*$B$45</f>
        <v>1529.1</v>
      </c>
      <c r="AN16" s="49">
        <f>$AJ$16*AN39*$B$45</f>
        <v>1336.8000000000002</v>
      </c>
      <c r="AO16" s="49">
        <f>$AJ$16*AO39*$B$45</f>
        <v>1153.1999999999998</v>
      </c>
    </row>
    <row r="17" spans="1:41">
      <c r="A17" s="66" t="s">
        <v>43</v>
      </c>
      <c r="B17" s="66"/>
      <c r="C17" s="66"/>
      <c r="D17" s="66"/>
      <c r="E17" s="66"/>
      <c r="F17" s="66"/>
      <c r="G17" s="17" t="s">
        <v>72</v>
      </c>
      <c r="H17" s="18">
        <v>0.48</v>
      </c>
      <c r="I17" s="19">
        <f t="shared" ref="I17" si="12">$H$17*I39*$B$45</f>
        <v>2686.4639999999999</v>
      </c>
      <c r="J17" s="17" t="s">
        <v>72</v>
      </c>
      <c r="K17" s="18">
        <v>0.48</v>
      </c>
      <c r="L17" s="19">
        <f t="shared" ref="L17:P17" si="13">$K$17*L39*$B$45</f>
        <v>3448.5120000000006</v>
      </c>
      <c r="M17" s="19">
        <f t="shared" si="13"/>
        <v>2738.8799999999997</v>
      </c>
      <c r="N17" s="19">
        <f t="shared" si="13"/>
        <v>3381.6959999999999</v>
      </c>
      <c r="O17" s="19">
        <f t="shared" si="13"/>
        <v>1960.704</v>
      </c>
      <c r="P17" s="19">
        <f t="shared" si="13"/>
        <v>3220.9920000000002</v>
      </c>
      <c r="Q17" s="17" t="s">
        <v>72</v>
      </c>
      <c r="R17" s="20">
        <v>0.48</v>
      </c>
      <c r="S17" s="19">
        <f>$R$17*S39*$B$45</f>
        <v>2400.192</v>
      </c>
      <c r="T17" s="19">
        <f>$R$17*T39*$B$45</f>
        <v>1881.2159999999999</v>
      </c>
      <c r="U17" s="19">
        <f>$R$17*U39*$B$45</f>
        <v>2311.4879999999998</v>
      </c>
      <c r="V17" s="19">
        <f>$R$17*V39*$B$45</f>
        <v>1866.2399999999998</v>
      </c>
      <c r="W17" s="19">
        <f>$R$17*W39*$B$45</f>
        <v>2988.8639999999996</v>
      </c>
      <c r="X17" s="17" t="s">
        <v>72</v>
      </c>
      <c r="Y17" s="20">
        <v>0.48</v>
      </c>
      <c r="Z17" s="19">
        <f>$Y$17*Z39*$B$45</f>
        <v>2449.1519999999996</v>
      </c>
      <c r="AA17" s="17" t="s">
        <v>72</v>
      </c>
      <c r="AB17" s="18">
        <v>0.48</v>
      </c>
      <c r="AC17" s="19">
        <f t="shared" ref="AC17:AH17" si="14">$AB$17*AC39*$B$45</f>
        <v>916.99199999999996</v>
      </c>
      <c r="AD17" s="19">
        <f t="shared" si="14"/>
        <v>514.36799999999994</v>
      </c>
      <c r="AE17" s="19">
        <f t="shared" si="14"/>
        <v>537.40800000000002</v>
      </c>
      <c r="AF17" s="19">
        <f t="shared" si="14"/>
        <v>1315.5840000000001</v>
      </c>
      <c r="AG17" s="19">
        <f t="shared" si="14"/>
        <v>578.87999999999988</v>
      </c>
      <c r="AH17" s="19">
        <f t="shared" si="14"/>
        <v>590.976</v>
      </c>
      <c r="AI17" s="17" t="s">
        <v>72</v>
      </c>
      <c r="AJ17" s="18">
        <v>0.34</v>
      </c>
      <c r="AK17" s="19">
        <f>$AJ$17*AK39*$B$45</f>
        <v>1975.944</v>
      </c>
      <c r="AL17" s="19">
        <f>$AJ$17*AL39*$B$45</f>
        <v>2369.2560000000003</v>
      </c>
      <c r="AM17" s="19">
        <f>$AJ$17*AM39*$B$45</f>
        <v>2079.576</v>
      </c>
      <c r="AN17" s="49">
        <f>$AJ$17*AN39*$B$45</f>
        <v>1818.0480000000002</v>
      </c>
      <c r="AO17" s="49">
        <f>$AJ$17*AO39*$B$45</f>
        <v>1568.3519999999999</v>
      </c>
    </row>
    <row r="18" spans="1:41">
      <c r="A18" s="66" t="s">
        <v>44</v>
      </c>
      <c r="B18" s="66"/>
      <c r="C18" s="66"/>
      <c r="D18" s="66"/>
      <c r="E18" s="66"/>
      <c r="F18" s="66"/>
      <c r="G18" s="17" t="s">
        <v>72</v>
      </c>
      <c r="H18" s="18">
        <v>0.5</v>
      </c>
      <c r="I18" s="19">
        <f t="shared" ref="I18" si="15">$H$18*I39*$B$45</f>
        <v>2798.3999999999996</v>
      </c>
      <c r="J18" s="17" t="s">
        <v>72</v>
      </c>
      <c r="K18" s="18">
        <v>0.5</v>
      </c>
      <c r="L18" s="19">
        <f t="shared" ref="L18:P18" si="16">$K$18*L39*$B$45</f>
        <v>3592.2000000000003</v>
      </c>
      <c r="M18" s="19">
        <f t="shared" si="16"/>
        <v>2853</v>
      </c>
      <c r="N18" s="19">
        <f t="shared" si="16"/>
        <v>3522.6000000000004</v>
      </c>
      <c r="O18" s="19">
        <f t="shared" si="16"/>
        <v>2042.3999999999999</v>
      </c>
      <c r="P18" s="19">
        <f t="shared" si="16"/>
        <v>3355.2000000000003</v>
      </c>
      <c r="Q18" s="17" t="s">
        <v>72</v>
      </c>
      <c r="R18" s="20">
        <v>0.5</v>
      </c>
      <c r="S18" s="19">
        <f>$R$18*S39*$B$45</f>
        <v>2500.1999999999998</v>
      </c>
      <c r="T18" s="19">
        <f>$R$18*T39*$B$45</f>
        <v>1959.6000000000001</v>
      </c>
      <c r="U18" s="19">
        <f>$R$18*U39*$B$45</f>
        <v>2407.8000000000002</v>
      </c>
      <c r="V18" s="19">
        <f>$R$18*V39*$B$45</f>
        <v>1944</v>
      </c>
      <c r="W18" s="19">
        <f>$R$18*W39*$B$45</f>
        <v>3113.3999999999996</v>
      </c>
      <c r="X18" s="17" t="s">
        <v>72</v>
      </c>
      <c r="Y18" s="20">
        <v>0.5</v>
      </c>
      <c r="Z18" s="19">
        <f>$Y$18*Z39*$B$45</f>
        <v>2551.1999999999998</v>
      </c>
      <c r="AA18" s="17" t="s">
        <v>72</v>
      </c>
      <c r="AB18" s="18">
        <v>0.75</v>
      </c>
      <c r="AC18" s="19">
        <f t="shared" ref="AC18:AH18" si="17">$AB$18*AC39*$B$45</f>
        <v>1432.8</v>
      </c>
      <c r="AD18" s="19">
        <f t="shared" si="17"/>
        <v>803.69999999999993</v>
      </c>
      <c r="AE18" s="19">
        <f t="shared" si="17"/>
        <v>839.69999999999993</v>
      </c>
      <c r="AF18" s="19">
        <f t="shared" si="17"/>
        <v>2055.6000000000004</v>
      </c>
      <c r="AG18" s="19">
        <f t="shared" si="17"/>
        <v>904.5</v>
      </c>
      <c r="AH18" s="19">
        <f t="shared" si="17"/>
        <v>923.39999999999986</v>
      </c>
      <c r="AI18" s="17" t="s">
        <v>72</v>
      </c>
      <c r="AJ18" s="18">
        <v>0.5</v>
      </c>
      <c r="AK18" s="19">
        <f>$AJ$18*AK39*$B$45</f>
        <v>2905.8</v>
      </c>
      <c r="AL18" s="19">
        <f>$AJ$18*AL39*$B$45</f>
        <v>3484.2000000000003</v>
      </c>
      <c r="AM18" s="19">
        <f>$AJ$18*AM39*$B$45</f>
        <v>3058.2</v>
      </c>
      <c r="AN18" s="49">
        <f>$AJ$18*AN39*$B$45</f>
        <v>2673.6000000000004</v>
      </c>
      <c r="AO18" s="49">
        <f>$AJ$18*AO39*$B$45</f>
        <v>2306.3999999999996</v>
      </c>
    </row>
    <row r="19" spans="1:41">
      <c r="A19" s="66" t="s">
        <v>45</v>
      </c>
      <c r="B19" s="66"/>
      <c r="C19" s="66"/>
      <c r="D19" s="66"/>
      <c r="E19" s="66"/>
      <c r="F19" s="66"/>
      <c r="G19" s="17" t="s">
        <v>72</v>
      </c>
      <c r="H19" s="18">
        <v>0.37</v>
      </c>
      <c r="I19" s="19">
        <f t="shared" ref="I19" si="18">$H$19*I39*$B$45</f>
        <v>2070.8159999999998</v>
      </c>
      <c r="J19" s="17" t="s">
        <v>72</v>
      </c>
      <c r="K19" s="18">
        <v>0.37</v>
      </c>
      <c r="L19" s="19">
        <f t="shared" ref="L19:P19" si="19">$H$19*L39*$B$45</f>
        <v>2658.2280000000001</v>
      </c>
      <c r="M19" s="19">
        <f t="shared" si="19"/>
        <v>2111.2200000000003</v>
      </c>
      <c r="N19" s="19">
        <f t="shared" si="19"/>
        <v>2606.7240000000002</v>
      </c>
      <c r="O19" s="19">
        <f t="shared" si="19"/>
        <v>1511.376</v>
      </c>
      <c r="P19" s="19">
        <f t="shared" si="19"/>
        <v>2482.8480000000004</v>
      </c>
      <c r="Q19" s="17" t="s">
        <v>72</v>
      </c>
      <c r="R19" s="20">
        <v>0.37</v>
      </c>
      <c r="S19" s="19">
        <f>$R$19*S39*$B$45</f>
        <v>1850.1480000000001</v>
      </c>
      <c r="T19" s="19">
        <f>$R$19*T39*$B$45</f>
        <v>1450.1040000000003</v>
      </c>
      <c r="U19" s="19">
        <f>$R$19*U39*$B$45</f>
        <v>1781.7719999999999</v>
      </c>
      <c r="V19" s="19">
        <f>$R$19*V39*$B$45</f>
        <v>1438.56</v>
      </c>
      <c r="W19" s="19">
        <f>$R$19*W39*$B$45</f>
        <v>2303.9160000000002</v>
      </c>
      <c r="X19" s="17" t="s">
        <v>72</v>
      </c>
      <c r="Y19" s="20">
        <v>0.37</v>
      </c>
      <c r="Z19" s="19">
        <f>$Y$19*Z39*$B$45</f>
        <v>1887.8879999999999</v>
      </c>
      <c r="AA19" s="17" t="s">
        <v>72</v>
      </c>
      <c r="AB19" s="18">
        <v>0.36</v>
      </c>
      <c r="AC19" s="19">
        <f t="shared" ref="AC19:AH19" si="20">$AB$19*AC39*$B$45</f>
        <v>687.74399999999991</v>
      </c>
      <c r="AD19" s="19">
        <f t="shared" si="20"/>
        <v>385.77599999999995</v>
      </c>
      <c r="AE19" s="19">
        <f t="shared" si="20"/>
        <v>403.05600000000004</v>
      </c>
      <c r="AF19" s="19">
        <f t="shared" si="20"/>
        <v>986.6880000000001</v>
      </c>
      <c r="AG19" s="19">
        <f t="shared" si="20"/>
        <v>434.15999999999997</v>
      </c>
      <c r="AH19" s="19">
        <f t="shared" si="20"/>
        <v>443.23199999999997</v>
      </c>
      <c r="AI19" s="17" t="s">
        <v>72</v>
      </c>
      <c r="AJ19" s="18">
        <v>0.37</v>
      </c>
      <c r="AK19" s="19">
        <f>$AJ$19*AK39*$B$45</f>
        <v>2150.2919999999999</v>
      </c>
      <c r="AL19" s="19">
        <f>$AJ$19*AL39*$B$45</f>
        <v>2578.308</v>
      </c>
      <c r="AM19" s="19">
        <f>$AJ$19*AM39*$B$45</f>
        <v>2263.0680000000002</v>
      </c>
      <c r="AN19" s="49">
        <f>$AJ$19*AN39*$B$45</f>
        <v>1978.4640000000002</v>
      </c>
      <c r="AO19" s="49">
        <f>$AJ$19*AO39*$B$45</f>
        <v>1706.7359999999999</v>
      </c>
    </row>
    <row r="20" spans="1:41" ht="44.1" customHeight="1">
      <c r="A20" s="69" t="s">
        <v>46</v>
      </c>
      <c r="B20" s="70"/>
      <c r="C20" s="70"/>
      <c r="D20" s="70"/>
      <c r="E20" s="70"/>
      <c r="F20" s="71"/>
      <c r="G20" s="23" t="s">
        <v>47</v>
      </c>
      <c r="H20" s="18">
        <v>0.9</v>
      </c>
      <c r="I20" s="19">
        <f t="shared" ref="I20" si="21">$H$20*I39*$B$45</f>
        <v>5037.12</v>
      </c>
      <c r="J20" s="23" t="s">
        <v>47</v>
      </c>
      <c r="K20" s="18">
        <v>0.9</v>
      </c>
      <c r="L20" s="19">
        <f t="shared" ref="L20:P20" si="22">$K$20*L39*$B$45</f>
        <v>6465.9600000000009</v>
      </c>
      <c r="M20" s="19">
        <f t="shared" si="22"/>
        <v>5135.3999999999996</v>
      </c>
      <c r="N20" s="19">
        <f t="shared" si="22"/>
        <v>6340.68</v>
      </c>
      <c r="O20" s="19">
        <f t="shared" si="22"/>
        <v>3676.32</v>
      </c>
      <c r="P20" s="19">
        <f t="shared" si="22"/>
        <v>6039.3600000000006</v>
      </c>
      <c r="Q20" s="23" t="s">
        <v>47</v>
      </c>
      <c r="R20" s="20">
        <v>0.9</v>
      </c>
      <c r="S20" s="19">
        <f>$R$20*S39*$B$45</f>
        <v>4500.3599999999997</v>
      </c>
      <c r="T20" s="19">
        <f>$R$20*T39*$B$45</f>
        <v>3527.2800000000007</v>
      </c>
      <c r="U20" s="19">
        <f>$R$20*U39*$B$45</f>
        <v>4334.04</v>
      </c>
      <c r="V20" s="19">
        <f>$R$20*V39*$B$45</f>
        <v>3499.2000000000003</v>
      </c>
      <c r="W20" s="19">
        <f>$R$20*W39*$B$45</f>
        <v>5604.12</v>
      </c>
      <c r="X20" s="23" t="s">
        <v>47</v>
      </c>
      <c r="Y20" s="20">
        <v>0.9</v>
      </c>
      <c r="Z20" s="19">
        <f>$Y$20*Z39*$B$45</f>
        <v>4592.16</v>
      </c>
      <c r="AA20" s="23" t="s">
        <v>47</v>
      </c>
      <c r="AB20" s="18">
        <v>0.75</v>
      </c>
      <c r="AC20" s="19">
        <f t="shared" ref="AC20:AH20" si="23">$AB$20*AC39*$B$45</f>
        <v>1432.8</v>
      </c>
      <c r="AD20" s="19">
        <f t="shared" si="23"/>
        <v>803.69999999999993</v>
      </c>
      <c r="AE20" s="19">
        <f t="shared" si="23"/>
        <v>839.69999999999993</v>
      </c>
      <c r="AF20" s="19">
        <f t="shared" si="23"/>
        <v>2055.6000000000004</v>
      </c>
      <c r="AG20" s="19">
        <f t="shared" si="23"/>
        <v>904.5</v>
      </c>
      <c r="AH20" s="19">
        <f t="shared" si="23"/>
        <v>923.39999999999986</v>
      </c>
      <c r="AI20" s="23" t="s">
        <v>47</v>
      </c>
      <c r="AJ20" s="18">
        <v>0.64</v>
      </c>
      <c r="AK20" s="19">
        <f>$AJ$20*AK39*$B$45</f>
        <v>3719.424</v>
      </c>
      <c r="AL20" s="19">
        <f>$AJ$20*AL39*$B$45</f>
        <v>4459.7759999999998</v>
      </c>
      <c r="AM20" s="19">
        <f>$AJ$20*AM39*$B$45</f>
        <v>3914.4960000000001</v>
      </c>
      <c r="AN20" s="49">
        <f>$AJ$20*AN39*$B$45</f>
        <v>3422.2080000000005</v>
      </c>
      <c r="AO20" s="49">
        <f>$AJ$20*AO39*$B$45</f>
        <v>2952.192</v>
      </c>
    </row>
    <row r="21" spans="1:41">
      <c r="A21" s="66" t="s">
        <v>48</v>
      </c>
      <c r="B21" s="66"/>
      <c r="C21" s="66"/>
      <c r="D21" s="66"/>
      <c r="E21" s="66"/>
      <c r="F21" s="66"/>
      <c r="G21" s="17" t="s">
        <v>76</v>
      </c>
      <c r="H21" s="18">
        <v>0.31</v>
      </c>
      <c r="I21" s="19">
        <f t="shared" ref="I21" si="24">$H$21*I39*$B$45</f>
        <v>1735.008</v>
      </c>
      <c r="J21" s="17" t="s">
        <v>76</v>
      </c>
      <c r="K21" s="18">
        <v>0.31</v>
      </c>
      <c r="L21" s="19">
        <f t="shared" ref="L21:P21" si="25">$K$21*L39*$B$45</f>
        <v>2227.1640000000002</v>
      </c>
      <c r="M21" s="19">
        <f t="shared" si="25"/>
        <v>1768.8600000000001</v>
      </c>
      <c r="N21" s="19">
        <f t="shared" si="25"/>
        <v>2184.0120000000002</v>
      </c>
      <c r="O21" s="19">
        <f t="shared" si="25"/>
        <v>1266.2879999999998</v>
      </c>
      <c r="P21" s="19">
        <f t="shared" si="25"/>
        <v>2080.2240000000002</v>
      </c>
      <c r="Q21" s="17" t="s">
        <v>76</v>
      </c>
      <c r="R21" s="20">
        <v>0.31</v>
      </c>
      <c r="S21" s="19">
        <f>$R$21*S39*$B$45</f>
        <v>1550.1239999999998</v>
      </c>
      <c r="T21" s="19">
        <f>$R$21*T39*$B$45</f>
        <v>1214.9520000000002</v>
      </c>
      <c r="U21" s="19">
        <f>$R$21*U39*$B$45</f>
        <v>1492.836</v>
      </c>
      <c r="V21" s="19">
        <f>$R$21*V39*$B$45</f>
        <v>1205.28</v>
      </c>
      <c r="W21" s="19">
        <f>$R$21*W39*$B$45</f>
        <v>1930.3079999999998</v>
      </c>
      <c r="X21" s="17" t="s">
        <v>76</v>
      </c>
      <c r="Y21" s="20">
        <v>0.31</v>
      </c>
      <c r="Z21" s="19">
        <f>$Y$21*Z39*$B$45</f>
        <v>1581.7439999999997</v>
      </c>
      <c r="AA21" s="17" t="s">
        <v>76</v>
      </c>
      <c r="AB21" s="18">
        <v>0.31</v>
      </c>
      <c r="AC21" s="19">
        <f t="shared" ref="AC21:AH21" si="26">$AB$21*AC39*$B$45</f>
        <v>592.22399999999993</v>
      </c>
      <c r="AD21" s="19">
        <f t="shared" si="26"/>
        <v>332.19600000000003</v>
      </c>
      <c r="AE21" s="19">
        <f t="shared" si="26"/>
        <v>347.07599999999996</v>
      </c>
      <c r="AF21" s="19">
        <f t="shared" si="26"/>
        <v>849.64800000000002</v>
      </c>
      <c r="AG21" s="19">
        <f t="shared" si="26"/>
        <v>373.86</v>
      </c>
      <c r="AH21" s="19">
        <f t="shared" si="26"/>
        <v>381.67199999999997</v>
      </c>
      <c r="AI21" s="17" t="s">
        <v>76</v>
      </c>
      <c r="AJ21" s="18">
        <v>0.31</v>
      </c>
      <c r="AK21" s="19">
        <f>$AJ$21*AK39*$B$45</f>
        <v>1801.596</v>
      </c>
      <c r="AL21" s="19">
        <f>$AJ$21*AL39*$B$45</f>
        <v>2160.2040000000002</v>
      </c>
      <c r="AM21" s="19">
        <f>$AJ$21*AM39*$B$45</f>
        <v>1896.0840000000001</v>
      </c>
      <c r="AN21" s="49">
        <f>$AJ$21*AN39*$B$45</f>
        <v>1657.6320000000001</v>
      </c>
      <c r="AO21" s="49">
        <f>$AJ$21*AO39*$B$45</f>
        <v>1429.9679999999998</v>
      </c>
    </row>
    <row r="22" spans="1:41">
      <c r="A22" s="66" t="s">
        <v>49</v>
      </c>
      <c r="B22" s="66"/>
      <c r="C22" s="66"/>
      <c r="D22" s="66"/>
      <c r="E22" s="66"/>
      <c r="F22" s="66"/>
      <c r="G22" s="17" t="s">
        <v>72</v>
      </c>
      <c r="H22" s="18">
        <v>3.65</v>
      </c>
      <c r="I22" s="19">
        <f t="shared" ref="I22" si="27">$H$22*I39*$B$45</f>
        <v>20428.32</v>
      </c>
      <c r="J22" s="17" t="s">
        <v>72</v>
      </c>
      <c r="K22" s="18">
        <v>3.65</v>
      </c>
      <c r="L22" s="19">
        <f t="shared" ref="L22:P22" si="28">$K$22*L39*$B$45</f>
        <v>26223.06</v>
      </c>
      <c r="M22" s="19">
        <f t="shared" si="28"/>
        <v>20826.900000000001</v>
      </c>
      <c r="N22" s="19">
        <f t="shared" si="28"/>
        <v>25714.98</v>
      </c>
      <c r="O22" s="19">
        <f t="shared" si="28"/>
        <v>14909.519999999997</v>
      </c>
      <c r="P22" s="19">
        <f t="shared" si="28"/>
        <v>24492.960000000003</v>
      </c>
      <c r="Q22" s="17" t="s">
        <v>72</v>
      </c>
      <c r="R22" s="20">
        <v>3.65</v>
      </c>
      <c r="S22" s="19">
        <f>$R$22*S39*$B$45</f>
        <v>18251.46</v>
      </c>
      <c r="T22" s="19">
        <f>$R$22*T39*$B$45</f>
        <v>14305.080000000002</v>
      </c>
      <c r="U22" s="19">
        <f>$R$22*U39*$B$45</f>
        <v>17576.940000000002</v>
      </c>
      <c r="V22" s="19">
        <f>$R$22*V39*$B$45</f>
        <v>14191.199999999999</v>
      </c>
      <c r="W22" s="19">
        <f>$R$22*W39*$B$45</f>
        <v>22727.82</v>
      </c>
      <c r="X22" s="17" t="s">
        <v>72</v>
      </c>
      <c r="Y22" s="20">
        <v>3.65</v>
      </c>
      <c r="Z22" s="19">
        <f>$Y$22*Z39*$B$45</f>
        <v>18623.760000000002</v>
      </c>
      <c r="AA22" s="17" t="s">
        <v>80</v>
      </c>
      <c r="AB22" s="18">
        <v>3.95</v>
      </c>
      <c r="AC22" s="19">
        <f t="shared" ref="AC22:AH22" si="29">$AB$22*AC39*$B$45</f>
        <v>7546.08</v>
      </c>
      <c r="AD22" s="19">
        <f t="shared" si="29"/>
        <v>4232.82</v>
      </c>
      <c r="AE22" s="19">
        <f t="shared" si="29"/>
        <v>4422.42</v>
      </c>
      <c r="AF22" s="19">
        <f t="shared" si="29"/>
        <v>10826.16</v>
      </c>
      <c r="AG22" s="19">
        <f t="shared" si="29"/>
        <v>4763.7000000000007</v>
      </c>
      <c r="AH22" s="19">
        <f t="shared" si="29"/>
        <v>4863.24</v>
      </c>
      <c r="AI22" s="17" t="s">
        <v>72</v>
      </c>
      <c r="AJ22" s="24">
        <v>3.65</v>
      </c>
      <c r="AK22" s="19">
        <f>$AJ$22*AK39*$B$45</f>
        <v>21212.34</v>
      </c>
      <c r="AL22" s="19">
        <f>$AJ$22*AL39*$B$45</f>
        <v>25434.660000000003</v>
      </c>
      <c r="AM22" s="19">
        <f>$AJ$22*AM39*$B$45</f>
        <v>22324.86</v>
      </c>
      <c r="AN22" s="49">
        <f>$AJ$22*AN39*$B$45</f>
        <v>19517.28</v>
      </c>
      <c r="AO22" s="49">
        <f>$AJ$22*AO39*$B$45</f>
        <v>16836.72</v>
      </c>
    </row>
    <row r="23" spans="1:41">
      <c r="A23" s="66" t="s">
        <v>50</v>
      </c>
      <c r="B23" s="66"/>
      <c r="C23" s="66"/>
      <c r="D23" s="66"/>
      <c r="E23" s="66"/>
      <c r="F23" s="66"/>
      <c r="G23" s="17" t="s">
        <v>36</v>
      </c>
      <c r="H23" s="18">
        <v>0</v>
      </c>
      <c r="I23" s="19">
        <f t="shared" ref="I23" si="30">$H$23*I39*$B$45</f>
        <v>0</v>
      </c>
      <c r="J23" s="17" t="s">
        <v>36</v>
      </c>
      <c r="K23" s="18">
        <v>0</v>
      </c>
      <c r="L23" s="19">
        <f t="shared" ref="L23:P23" si="31">$K$23*L39*$B$45</f>
        <v>0</v>
      </c>
      <c r="M23" s="19">
        <f t="shared" si="31"/>
        <v>0</v>
      </c>
      <c r="N23" s="19">
        <f t="shared" si="31"/>
        <v>0</v>
      </c>
      <c r="O23" s="19">
        <f t="shared" si="31"/>
        <v>0</v>
      </c>
      <c r="P23" s="19">
        <f t="shared" si="31"/>
        <v>0</v>
      </c>
      <c r="Q23" s="17" t="s">
        <v>36</v>
      </c>
      <c r="R23" s="20">
        <v>0</v>
      </c>
      <c r="S23" s="19">
        <f>$R$23*S39*$B$45</f>
        <v>0</v>
      </c>
      <c r="T23" s="19">
        <f>$R$23*T39*$B$45</f>
        <v>0</v>
      </c>
      <c r="U23" s="19">
        <f>$R$23*U39*$B$45</f>
        <v>0</v>
      </c>
      <c r="V23" s="19">
        <f>$R$23*V39*$B$45</f>
        <v>0</v>
      </c>
      <c r="W23" s="19">
        <f>$R$23*W39*$B$45</f>
        <v>0</v>
      </c>
      <c r="X23" s="17" t="s">
        <v>36</v>
      </c>
      <c r="Y23" s="20">
        <v>0</v>
      </c>
      <c r="Z23" s="19">
        <f>$Y$23*Z39*$B$45</f>
        <v>0</v>
      </c>
      <c r="AA23" s="17" t="s">
        <v>81</v>
      </c>
      <c r="AB23" s="18">
        <v>4.41</v>
      </c>
      <c r="AC23" s="19">
        <f t="shared" ref="AC23:AH23" si="32">$AB$23*AC39*$B$45</f>
        <v>8424.8639999999996</v>
      </c>
      <c r="AD23" s="19">
        <f t="shared" si="32"/>
        <v>4725.7559999999994</v>
      </c>
      <c r="AE23" s="19">
        <f t="shared" si="32"/>
        <v>4937.4359999999997</v>
      </c>
      <c r="AF23" s="19">
        <f t="shared" si="32"/>
        <v>12086.928</v>
      </c>
      <c r="AG23" s="19">
        <f t="shared" si="32"/>
        <v>5318.4600000000009</v>
      </c>
      <c r="AH23" s="19">
        <f t="shared" si="32"/>
        <v>5429.5920000000006</v>
      </c>
      <c r="AI23" s="17" t="s">
        <v>36</v>
      </c>
      <c r="AJ23" s="24">
        <v>0</v>
      </c>
      <c r="AK23" s="19">
        <f>$AJ$23*AK39*$B$45</f>
        <v>0</v>
      </c>
      <c r="AL23" s="19">
        <f>$AJ$23*AL39*$B$45</f>
        <v>0</v>
      </c>
      <c r="AM23" s="19">
        <f>$AJ$23*AM39*$B$45</f>
        <v>0</v>
      </c>
      <c r="AN23" s="49">
        <f>$AJ$23*AN39*$B$45</f>
        <v>0</v>
      </c>
      <c r="AO23" s="49">
        <f>$AJ$23*AO39*$B$45</f>
        <v>0</v>
      </c>
    </row>
    <row r="24" spans="1:41" ht="13.5" customHeight="1">
      <c r="A24" s="68" t="s">
        <v>51</v>
      </c>
      <c r="B24" s="68"/>
      <c r="C24" s="68"/>
      <c r="D24" s="68"/>
      <c r="E24" s="68"/>
      <c r="F24" s="68"/>
      <c r="G24" s="22"/>
      <c r="H24" s="25">
        <f t="shared" ref="H24:I24" si="33">SUM(H25:H28)</f>
        <v>7.7299999999999995</v>
      </c>
      <c r="I24" s="14">
        <f t="shared" si="33"/>
        <v>43263.263999999996</v>
      </c>
      <c r="J24" s="22"/>
      <c r="K24" s="25">
        <f t="shared" ref="K24:P24" si="34">SUM(K25:K28)</f>
        <v>7.7299999999999995</v>
      </c>
      <c r="L24" s="14">
        <f t="shared" si="34"/>
        <v>55535.411999999997</v>
      </c>
      <c r="M24" s="14">
        <f t="shared" si="34"/>
        <v>44107.38</v>
      </c>
      <c r="N24" s="14">
        <f t="shared" si="34"/>
        <v>54459.396000000008</v>
      </c>
      <c r="O24" s="14">
        <f t="shared" si="34"/>
        <v>31575.503999999997</v>
      </c>
      <c r="P24" s="14">
        <f t="shared" si="34"/>
        <v>51871.392</v>
      </c>
      <c r="Q24" s="22"/>
      <c r="R24" s="26">
        <f>SUM(R25:R28)</f>
        <v>7.13</v>
      </c>
      <c r="S24" s="14">
        <f t="shared" ref="S24:W24" si="35">SUM(S25:S28)</f>
        <v>35652.851999999999</v>
      </c>
      <c r="T24" s="14">
        <f t="shared" si="35"/>
        <v>27943.896000000001</v>
      </c>
      <c r="U24" s="14">
        <f t="shared" si="35"/>
        <v>34335.228000000003</v>
      </c>
      <c r="V24" s="14">
        <f t="shared" si="35"/>
        <v>27721.440000000002</v>
      </c>
      <c r="W24" s="14">
        <f t="shared" si="35"/>
        <v>44397.084000000003</v>
      </c>
      <c r="X24" s="22"/>
      <c r="Y24" s="26">
        <f>SUM(Y25:Y28)</f>
        <v>7.13</v>
      </c>
      <c r="Z24" s="27">
        <f>SUM(Z25:Z28)</f>
        <v>36380.112000000001</v>
      </c>
      <c r="AA24" s="22"/>
      <c r="AB24" s="25">
        <f t="shared" ref="AB24:AH24" si="36">SUM(AB25:AB28)</f>
        <v>2.68</v>
      </c>
      <c r="AC24" s="14">
        <f t="shared" si="36"/>
        <v>5119.8719999999994</v>
      </c>
      <c r="AD24" s="14">
        <f t="shared" si="36"/>
        <v>2871.8880000000004</v>
      </c>
      <c r="AE24" s="14">
        <f t="shared" si="36"/>
        <v>3000.5279999999998</v>
      </c>
      <c r="AF24" s="14">
        <f t="shared" si="36"/>
        <v>7345.3440000000001</v>
      </c>
      <c r="AG24" s="14">
        <f t="shared" si="36"/>
        <v>3232.08</v>
      </c>
      <c r="AH24" s="14">
        <f t="shared" si="36"/>
        <v>3299.616</v>
      </c>
      <c r="AI24" s="22"/>
      <c r="AJ24" s="28">
        <f t="shared" ref="AJ24:AO24" si="37">SUM(AJ25:AJ28)</f>
        <v>3.31</v>
      </c>
      <c r="AK24" s="14">
        <f t="shared" si="37"/>
        <v>19236.396000000004</v>
      </c>
      <c r="AL24" s="14">
        <f t="shared" si="37"/>
        <v>23065.404000000002</v>
      </c>
      <c r="AM24" s="14">
        <f t="shared" si="37"/>
        <v>20245.284</v>
      </c>
      <c r="AN24" s="48">
        <f t="shared" si="37"/>
        <v>17699.232000000004</v>
      </c>
      <c r="AO24" s="48">
        <f t="shared" si="37"/>
        <v>15268.368</v>
      </c>
    </row>
    <row r="25" spans="1:41">
      <c r="A25" s="66" t="s">
        <v>52</v>
      </c>
      <c r="B25" s="66"/>
      <c r="C25" s="66"/>
      <c r="D25" s="66"/>
      <c r="E25" s="66"/>
      <c r="F25" s="66"/>
      <c r="G25" s="17" t="s">
        <v>53</v>
      </c>
      <c r="H25" s="18">
        <v>0</v>
      </c>
      <c r="I25" s="19">
        <f t="shared" ref="I25" si="38">$H$25*I39*$B$45</f>
        <v>0</v>
      </c>
      <c r="J25" s="17" t="s">
        <v>53</v>
      </c>
      <c r="K25" s="18">
        <v>0</v>
      </c>
      <c r="L25" s="19">
        <f t="shared" ref="L25:P25" si="39">$K$25*L39*$B$45</f>
        <v>0</v>
      </c>
      <c r="M25" s="19">
        <f t="shared" si="39"/>
        <v>0</v>
      </c>
      <c r="N25" s="19">
        <f t="shared" si="39"/>
        <v>0</v>
      </c>
      <c r="O25" s="19">
        <f t="shared" si="39"/>
        <v>0</v>
      </c>
      <c r="P25" s="19">
        <f t="shared" si="39"/>
        <v>0</v>
      </c>
      <c r="Q25" s="17" t="s">
        <v>53</v>
      </c>
      <c r="R25" s="20">
        <v>0</v>
      </c>
      <c r="S25" s="19">
        <f>$R$25*S39*$B$45</f>
        <v>0</v>
      </c>
      <c r="T25" s="19">
        <f>$R$25*T39*$B$45</f>
        <v>0</v>
      </c>
      <c r="U25" s="19">
        <f>$R$25*U39*$B$45</f>
        <v>0</v>
      </c>
      <c r="V25" s="19">
        <f>$R$25*V39*$B$45</f>
        <v>0</v>
      </c>
      <c r="W25" s="19">
        <f>$R$25*W39*$B$45</f>
        <v>0</v>
      </c>
      <c r="X25" s="17" t="s">
        <v>53</v>
      </c>
      <c r="Y25" s="20">
        <v>0</v>
      </c>
      <c r="Z25" s="19">
        <f>$Y$25*Z39*$B$45</f>
        <v>0</v>
      </c>
      <c r="AA25" s="17" t="s">
        <v>53</v>
      </c>
      <c r="AB25" s="18">
        <v>0</v>
      </c>
      <c r="AC25" s="19">
        <f t="shared" ref="AC25:AH25" si="40">$AB$25*AC39*$B$45</f>
        <v>0</v>
      </c>
      <c r="AD25" s="19">
        <f t="shared" si="40"/>
        <v>0</v>
      </c>
      <c r="AE25" s="19">
        <f t="shared" si="40"/>
        <v>0</v>
      </c>
      <c r="AF25" s="19">
        <f t="shared" si="40"/>
        <v>0</v>
      </c>
      <c r="AG25" s="19">
        <f t="shared" si="40"/>
        <v>0</v>
      </c>
      <c r="AH25" s="19">
        <f t="shared" si="40"/>
        <v>0</v>
      </c>
      <c r="AI25" s="17" t="s">
        <v>53</v>
      </c>
      <c r="AJ25" s="24">
        <v>0</v>
      </c>
      <c r="AK25" s="19">
        <f>$AJ$25*AK39*$B$45</f>
        <v>0</v>
      </c>
      <c r="AL25" s="19">
        <f>$AJ$25*AL39*$B$45</f>
        <v>0</v>
      </c>
      <c r="AM25" s="19">
        <f>$AJ$25*AM39*$B$45</f>
        <v>0</v>
      </c>
      <c r="AN25" s="49">
        <f>$AJ$25*AN39*$B$45</f>
        <v>0</v>
      </c>
      <c r="AO25" s="49">
        <f>$AJ$25*AO39*$B$45</f>
        <v>0</v>
      </c>
    </row>
    <row r="26" spans="1:41" ht="37.5" customHeight="1">
      <c r="A26" s="66" t="s">
        <v>54</v>
      </c>
      <c r="B26" s="66"/>
      <c r="C26" s="66"/>
      <c r="D26" s="66"/>
      <c r="E26" s="66"/>
      <c r="F26" s="66"/>
      <c r="G26" s="17" t="s">
        <v>77</v>
      </c>
      <c r="H26" s="18">
        <v>0.74</v>
      </c>
      <c r="I26" s="19">
        <f t="shared" ref="I26" si="41">$H$26*I39*$B$45</f>
        <v>4141.6319999999996</v>
      </c>
      <c r="J26" s="17" t="s">
        <v>77</v>
      </c>
      <c r="K26" s="18">
        <v>0.74</v>
      </c>
      <c r="L26" s="19">
        <f t="shared" ref="L26:P26" si="42">$K$26*L39*$B$45</f>
        <v>5316.4560000000001</v>
      </c>
      <c r="M26" s="19">
        <f t="shared" si="42"/>
        <v>4222.4400000000005</v>
      </c>
      <c r="N26" s="19">
        <f t="shared" si="42"/>
        <v>5213.4480000000003</v>
      </c>
      <c r="O26" s="19">
        <f t="shared" si="42"/>
        <v>3022.752</v>
      </c>
      <c r="P26" s="19">
        <f t="shared" si="42"/>
        <v>4965.6960000000008</v>
      </c>
      <c r="Q26" s="17" t="s">
        <v>77</v>
      </c>
      <c r="R26" s="18">
        <v>0.74</v>
      </c>
      <c r="S26" s="19">
        <f>$R$26*S39*$B$45</f>
        <v>3700.2960000000003</v>
      </c>
      <c r="T26" s="19">
        <f>$R$26*T39*$B$45</f>
        <v>2900.2080000000005</v>
      </c>
      <c r="U26" s="19">
        <f>$R$26*U39*$B$45</f>
        <v>3563.5439999999999</v>
      </c>
      <c r="V26" s="19">
        <f>$R$26*V39*$B$45</f>
        <v>2877.12</v>
      </c>
      <c r="W26" s="19">
        <f>$R$26*W39*$B$45</f>
        <v>4607.8320000000003</v>
      </c>
      <c r="X26" s="17" t="s">
        <v>77</v>
      </c>
      <c r="Y26" s="18">
        <v>0.74</v>
      </c>
      <c r="Z26" s="19">
        <f>$Y$26*Z39*$B$45</f>
        <v>3775.7759999999998</v>
      </c>
      <c r="AA26" s="17" t="s">
        <v>77</v>
      </c>
      <c r="AB26" s="18">
        <v>0.14000000000000001</v>
      </c>
      <c r="AC26" s="19">
        <f t="shared" ref="AC26:AH26" si="43">$AB$26*AC39*$B$45</f>
        <v>267.45600000000002</v>
      </c>
      <c r="AD26" s="19">
        <f t="shared" si="43"/>
        <v>150.024</v>
      </c>
      <c r="AE26" s="19">
        <f t="shared" si="43"/>
        <v>156.74400000000003</v>
      </c>
      <c r="AF26" s="19">
        <f t="shared" si="43"/>
        <v>383.71200000000005</v>
      </c>
      <c r="AG26" s="19">
        <f t="shared" si="43"/>
        <v>168.84000000000003</v>
      </c>
      <c r="AH26" s="19">
        <f t="shared" si="43"/>
        <v>172.36799999999999</v>
      </c>
      <c r="AI26" s="17" t="s">
        <v>77</v>
      </c>
      <c r="AJ26" s="24">
        <v>0.19</v>
      </c>
      <c r="AK26" s="19">
        <f>$AJ$26*AK39*$B$45</f>
        <v>1104.2040000000002</v>
      </c>
      <c r="AL26" s="19">
        <f>$AJ$26*AL39*$B$45</f>
        <v>1323.9960000000001</v>
      </c>
      <c r="AM26" s="19">
        <f>$AJ$26*AM39*$B$45</f>
        <v>1162.116</v>
      </c>
      <c r="AN26" s="49">
        <f>$AJ$26*AN39*$B$45</f>
        <v>1015.9680000000001</v>
      </c>
      <c r="AO26" s="49">
        <f>$AJ$26*AO39*$B$45</f>
        <v>876.43200000000002</v>
      </c>
    </row>
    <row r="27" spans="1:41" ht="45.6" customHeight="1">
      <c r="A27" s="66" t="s">
        <v>55</v>
      </c>
      <c r="B27" s="66"/>
      <c r="C27" s="66"/>
      <c r="D27" s="66"/>
      <c r="E27" s="66"/>
      <c r="F27" s="66"/>
      <c r="G27" s="23" t="s">
        <v>56</v>
      </c>
      <c r="H27" s="18">
        <v>0.06</v>
      </c>
      <c r="I27" s="19">
        <f t="shared" ref="I27" si="44">$H$27*I39*$B$45</f>
        <v>335.80799999999999</v>
      </c>
      <c r="J27" s="23" t="s">
        <v>56</v>
      </c>
      <c r="K27" s="18">
        <v>0.06</v>
      </c>
      <c r="L27" s="19">
        <f t="shared" ref="L27:P27" si="45">$K$27*L39*$B$45</f>
        <v>431.06400000000008</v>
      </c>
      <c r="M27" s="19">
        <f t="shared" si="45"/>
        <v>342.35999999999996</v>
      </c>
      <c r="N27" s="19">
        <f t="shared" si="45"/>
        <v>422.71199999999999</v>
      </c>
      <c r="O27" s="19">
        <f t="shared" si="45"/>
        <v>245.08799999999999</v>
      </c>
      <c r="P27" s="19">
        <f t="shared" si="45"/>
        <v>402.62400000000002</v>
      </c>
      <c r="Q27" s="23" t="s">
        <v>56</v>
      </c>
      <c r="R27" s="20">
        <v>0.06</v>
      </c>
      <c r="S27" s="19">
        <f>$R$27*S39*$B$45</f>
        <v>300.024</v>
      </c>
      <c r="T27" s="19">
        <f>$R$27*T39*$B$45</f>
        <v>235.15199999999999</v>
      </c>
      <c r="U27" s="19">
        <f>$R$27*U39*$B$45</f>
        <v>288.93599999999998</v>
      </c>
      <c r="V27" s="19">
        <f>$R$27*V39*$B$45</f>
        <v>233.27999999999997</v>
      </c>
      <c r="W27" s="19">
        <f>$R$27*W39*$B$45</f>
        <v>373.60799999999995</v>
      </c>
      <c r="X27" s="23" t="s">
        <v>56</v>
      </c>
      <c r="Y27" s="20">
        <v>0.06</v>
      </c>
      <c r="Z27" s="19">
        <f>$Y$27*Z39*$B$45</f>
        <v>306.14399999999995</v>
      </c>
      <c r="AA27" s="23" t="s">
        <v>56</v>
      </c>
      <c r="AB27" s="18">
        <v>0.06</v>
      </c>
      <c r="AC27" s="19">
        <f t="shared" ref="AC27:AH27" si="46">$AB$27*AC39*$B$45</f>
        <v>114.624</v>
      </c>
      <c r="AD27" s="19">
        <f t="shared" si="46"/>
        <v>64.295999999999992</v>
      </c>
      <c r="AE27" s="19">
        <f t="shared" si="46"/>
        <v>67.176000000000002</v>
      </c>
      <c r="AF27" s="19">
        <f t="shared" si="46"/>
        <v>164.44800000000001</v>
      </c>
      <c r="AG27" s="19">
        <f t="shared" si="46"/>
        <v>72.359999999999985</v>
      </c>
      <c r="AH27" s="19">
        <f t="shared" si="46"/>
        <v>73.872</v>
      </c>
      <c r="AI27" s="23" t="s">
        <v>56</v>
      </c>
      <c r="AJ27" s="24">
        <v>0</v>
      </c>
      <c r="AK27" s="19">
        <f>$AJ$27*AK39*$B$45</f>
        <v>0</v>
      </c>
      <c r="AL27" s="19">
        <f>$AJ$27*AL39*$B$45</f>
        <v>0</v>
      </c>
      <c r="AM27" s="19">
        <f>$AJ$27*AM39*$B$45</f>
        <v>0</v>
      </c>
      <c r="AN27" s="49">
        <f>$AJ$27*AN39*$B$45</f>
        <v>0</v>
      </c>
      <c r="AO27" s="49">
        <f>$AJ$27*AO39*$B$45</f>
        <v>0</v>
      </c>
    </row>
    <row r="28" spans="1:41" ht="84" customHeight="1">
      <c r="A28" s="66" t="s">
        <v>57</v>
      </c>
      <c r="B28" s="66"/>
      <c r="C28" s="66"/>
      <c r="D28" s="66"/>
      <c r="E28" s="66"/>
      <c r="F28" s="66"/>
      <c r="G28" s="17" t="s">
        <v>77</v>
      </c>
      <c r="H28" s="18">
        <v>6.93</v>
      </c>
      <c r="I28" s="19">
        <f t="shared" ref="I28" si="47">$H$28*I39*$B$45</f>
        <v>38785.823999999993</v>
      </c>
      <c r="J28" s="17" t="s">
        <v>77</v>
      </c>
      <c r="K28" s="18">
        <v>6.93</v>
      </c>
      <c r="L28" s="19">
        <f t="shared" ref="L28:P28" si="48">$K$28*L39*$B$45</f>
        <v>49787.892</v>
      </c>
      <c r="M28" s="19">
        <f t="shared" si="48"/>
        <v>39542.579999999994</v>
      </c>
      <c r="N28" s="19">
        <f t="shared" si="48"/>
        <v>48823.236000000004</v>
      </c>
      <c r="O28" s="19">
        <f t="shared" si="48"/>
        <v>28307.663999999997</v>
      </c>
      <c r="P28" s="19">
        <f t="shared" si="48"/>
        <v>46503.072</v>
      </c>
      <c r="Q28" s="17" t="s">
        <v>77</v>
      </c>
      <c r="R28" s="20">
        <v>6.33</v>
      </c>
      <c r="S28" s="19">
        <f>$R$28*S39*$B$45</f>
        <v>31652.531999999999</v>
      </c>
      <c r="T28" s="19">
        <f>$R$28*T39*$B$45</f>
        <v>24808.536</v>
      </c>
      <c r="U28" s="19">
        <f>$R$28*U39*$B$45</f>
        <v>30482.748000000003</v>
      </c>
      <c r="V28" s="19">
        <f>$R$28*V39*$B$45</f>
        <v>24611.040000000001</v>
      </c>
      <c r="W28" s="19">
        <f>$R$28*W39*$B$45</f>
        <v>39415.644</v>
      </c>
      <c r="X28" s="17" t="s">
        <v>77</v>
      </c>
      <c r="Y28" s="20">
        <v>6.33</v>
      </c>
      <c r="Z28" s="19">
        <f>$Y$28*Z39*$B$45</f>
        <v>32298.192000000003</v>
      </c>
      <c r="AA28" s="17" t="s">
        <v>77</v>
      </c>
      <c r="AB28" s="18">
        <v>2.48</v>
      </c>
      <c r="AC28" s="19">
        <f t="shared" ref="AC28:AH28" si="49">$AB$28*AC39*$B$45</f>
        <v>4737.7919999999995</v>
      </c>
      <c r="AD28" s="19">
        <f t="shared" si="49"/>
        <v>2657.5680000000002</v>
      </c>
      <c r="AE28" s="19">
        <f t="shared" si="49"/>
        <v>2776.6079999999997</v>
      </c>
      <c r="AF28" s="19">
        <f t="shared" si="49"/>
        <v>6797.1840000000002</v>
      </c>
      <c r="AG28" s="19">
        <f t="shared" si="49"/>
        <v>2990.88</v>
      </c>
      <c r="AH28" s="19">
        <f t="shared" si="49"/>
        <v>3053.3759999999997</v>
      </c>
      <c r="AI28" s="17" t="s">
        <v>77</v>
      </c>
      <c r="AJ28" s="24">
        <v>3.12</v>
      </c>
      <c r="AK28" s="19">
        <f>$AJ$28*AK39*$B$45</f>
        <v>18132.192000000003</v>
      </c>
      <c r="AL28" s="19">
        <f>$AJ$28*AL39*$B$45</f>
        <v>21741.408000000003</v>
      </c>
      <c r="AM28" s="19">
        <f>$AJ$28*AM39*$B$45</f>
        <v>19083.168000000001</v>
      </c>
      <c r="AN28" s="49">
        <f>$AJ$28*AN39*$B$45</f>
        <v>16683.264000000003</v>
      </c>
      <c r="AO28" s="49">
        <f>$AJ$28*AO39*$B$45</f>
        <v>14391.936</v>
      </c>
    </row>
    <row r="29" spans="1:41">
      <c r="A29" s="68" t="s">
        <v>58</v>
      </c>
      <c r="B29" s="68"/>
      <c r="C29" s="68"/>
      <c r="D29" s="68"/>
      <c r="E29" s="68"/>
      <c r="F29" s="68"/>
      <c r="G29" s="22"/>
      <c r="H29" s="25">
        <f t="shared" ref="H29:I29" si="50">SUM(H30:H35)</f>
        <v>4.21</v>
      </c>
      <c r="I29" s="14">
        <f t="shared" si="50"/>
        <v>23562.527999999998</v>
      </c>
      <c r="J29" s="22"/>
      <c r="K29" s="25">
        <f t="shared" ref="K29:P29" si="51">SUM(K30:K35)</f>
        <v>4.21</v>
      </c>
      <c r="L29" s="14">
        <f t="shared" si="51"/>
        <v>30246.324000000004</v>
      </c>
      <c r="M29" s="14">
        <f t="shared" si="51"/>
        <v>24022.260000000002</v>
      </c>
      <c r="N29" s="14">
        <f t="shared" si="51"/>
        <v>29660.292000000005</v>
      </c>
      <c r="O29" s="14">
        <f t="shared" si="51"/>
        <v>17197.008000000002</v>
      </c>
      <c r="P29" s="14">
        <f t="shared" si="51"/>
        <v>28250.784000000007</v>
      </c>
      <c r="Q29" s="22"/>
      <c r="R29" s="26">
        <f>SUM(R30:R35)</f>
        <v>4.21</v>
      </c>
      <c r="S29" s="28">
        <f t="shared" ref="S29:W29" si="52">SUM(S30:S35)</f>
        <v>21051.683999999997</v>
      </c>
      <c r="T29" s="28">
        <f t="shared" si="52"/>
        <v>16499.832000000002</v>
      </c>
      <c r="U29" s="14">
        <f t="shared" si="52"/>
        <v>20273.675999999999</v>
      </c>
      <c r="V29" s="28">
        <f t="shared" si="52"/>
        <v>16368.480000000001</v>
      </c>
      <c r="W29" s="28">
        <f t="shared" si="52"/>
        <v>26214.827999999998</v>
      </c>
      <c r="X29" s="22"/>
      <c r="Y29" s="26">
        <f>SUM(Y30:Y35)</f>
        <v>4.21</v>
      </c>
      <c r="Z29" s="27">
        <f>SUM(Z30:Z35)</f>
        <v>21481.103999999999</v>
      </c>
      <c r="AA29" s="22"/>
      <c r="AB29" s="25">
        <f t="shared" ref="AB29:AH29" si="53">SUM(AB30:AB35)</f>
        <v>4.5799999999999992</v>
      </c>
      <c r="AC29" s="28">
        <f t="shared" si="53"/>
        <v>8749.6319999999996</v>
      </c>
      <c r="AD29" s="28">
        <f t="shared" si="53"/>
        <v>4907.9279999999999</v>
      </c>
      <c r="AE29" s="28">
        <f t="shared" si="53"/>
        <v>5127.7679999999991</v>
      </c>
      <c r="AF29" s="28">
        <f t="shared" si="53"/>
        <v>12552.864</v>
      </c>
      <c r="AG29" s="28">
        <f t="shared" si="53"/>
        <v>5523.48</v>
      </c>
      <c r="AH29" s="28">
        <f t="shared" si="53"/>
        <v>5638.8959999999997</v>
      </c>
      <c r="AI29" s="22"/>
      <c r="AJ29" s="28">
        <f t="shared" ref="AJ29:AO29" si="54">SUM(AJ30:AJ35)</f>
        <v>1.96</v>
      </c>
      <c r="AK29" s="14">
        <f t="shared" si="54"/>
        <v>11390.736000000001</v>
      </c>
      <c r="AL29" s="14">
        <f t="shared" si="54"/>
        <v>13658.064000000002</v>
      </c>
      <c r="AM29" s="14">
        <f t="shared" si="54"/>
        <v>11988.144</v>
      </c>
      <c r="AN29" s="48">
        <f t="shared" si="54"/>
        <v>10480.512000000001</v>
      </c>
      <c r="AO29" s="48">
        <f t="shared" si="54"/>
        <v>9041.0879999999997</v>
      </c>
    </row>
    <row r="30" spans="1:41" ht="105.75" customHeight="1">
      <c r="A30" s="66" t="s">
        <v>59</v>
      </c>
      <c r="B30" s="66"/>
      <c r="C30" s="66"/>
      <c r="D30" s="66"/>
      <c r="E30" s="66"/>
      <c r="F30" s="66"/>
      <c r="G30" s="23" t="s">
        <v>78</v>
      </c>
      <c r="H30" s="18">
        <v>1.82</v>
      </c>
      <c r="I30" s="29">
        <f t="shared" ref="I30" si="55">$H$30*I39*$B$45</f>
        <v>10186.175999999999</v>
      </c>
      <c r="J30" s="23" t="s">
        <v>78</v>
      </c>
      <c r="K30" s="18">
        <v>1.82</v>
      </c>
      <c r="L30" s="29">
        <f t="shared" ref="L30:P30" si="56">$K$30*L39*$B$45</f>
        <v>13075.608</v>
      </c>
      <c r="M30" s="29">
        <f t="shared" si="56"/>
        <v>10384.920000000002</v>
      </c>
      <c r="N30" s="29">
        <f t="shared" si="56"/>
        <v>12822.264000000003</v>
      </c>
      <c r="O30" s="29">
        <f t="shared" si="56"/>
        <v>7434.3360000000002</v>
      </c>
      <c r="P30" s="29">
        <f t="shared" si="56"/>
        <v>12212.928000000002</v>
      </c>
      <c r="Q30" s="23" t="s">
        <v>78</v>
      </c>
      <c r="R30" s="20">
        <v>1.82</v>
      </c>
      <c r="S30" s="29">
        <f>$R$30*S39*$B$45</f>
        <v>9100.7279999999992</v>
      </c>
      <c r="T30" s="29">
        <f>$R$30*T39*$B$45</f>
        <v>7132.9440000000004</v>
      </c>
      <c r="U30" s="29">
        <f>$R$30*U39*$B$45</f>
        <v>8764.3920000000016</v>
      </c>
      <c r="V30" s="29">
        <f>$R$30*V39*$B$45</f>
        <v>7076.1600000000008</v>
      </c>
      <c r="W30" s="29">
        <f>$R$30*W39*$B$45</f>
        <v>11332.776</v>
      </c>
      <c r="X30" s="23" t="s">
        <v>78</v>
      </c>
      <c r="Y30" s="20">
        <v>1.82</v>
      </c>
      <c r="Z30" s="19">
        <f>$Y$30*Z39*$B$45</f>
        <v>9286.3680000000004</v>
      </c>
      <c r="AA30" s="23" t="s">
        <v>78</v>
      </c>
      <c r="AB30" s="18">
        <v>2.34</v>
      </c>
      <c r="AC30" s="19">
        <f t="shared" ref="AC30:AH30" si="57">$AB$30*AC39*$B$45</f>
        <v>4470.3359999999993</v>
      </c>
      <c r="AD30" s="19">
        <f t="shared" si="57"/>
        <v>2507.5439999999999</v>
      </c>
      <c r="AE30" s="19">
        <f t="shared" si="57"/>
        <v>2619.8639999999996</v>
      </c>
      <c r="AF30" s="19">
        <f t="shared" si="57"/>
        <v>6413.4719999999998</v>
      </c>
      <c r="AG30" s="19">
        <f t="shared" si="57"/>
        <v>2822.04</v>
      </c>
      <c r="AH30" s="19">
        <f t="shared" si="57"/>
        <v>2881.0079999999998</v>
      </c>
      <c r="AI30" s="23" t="s">
        <v>78</v>
      </c>
      <c r="AJ30" s="24">
        <v>0</v>
      </c>
      <c r="AK30" s="29">
        <f>$AJ$30*AK39*$B$45</f>
        <v>0</v>
      </c>
      <c r="AL30" s="29">
        <f>$AJ$30*AL39*$B$45</f>
        <v>0</v>
      </c>
      <c r="AM30" s="29">
        <f>$AJ$30*AM39*$B$45</f>
        <v>0</v>
      </c>
      <c r="AN30" s="50">
        <f>$AJ$30*AN39*$B$45</f>
        <v>0</v>
      </c>
      <c r="AO30" s="50">
        <f>$AJ$30*AO39*$B$45</f>
        <v>0</v>
      </c>
    </row>
    <row r="31" spans="1:41" ht="55.15" customHeight="1">
      <c r="A31" s="66" t="s">
        <v>60</v>
      </c>
      <c r="B31" s="66"/>
      <c r="C31" s="66"/>
      <c r="D31" s="66"/>
      <c r="E31" s="66"/>
      <c r="F31" s="66"/>
      <c r="G31" s="23" t="s">
        <v>61</v>
      </c>
      <c r="H31" s="18">
        <v>1.19</v>
      </c>
      <c r="I31" s="29">
        <f t="shared" ref="I31" si="58">$H$31*I39*$B$45</f>
        <v>6660.1919999999991</v>
      </c>
      <c r="J31" s="23" t="s">
        <v>61</v>
      </c>
      <c r="K31" s="18">
        <v>1.19</v>
      </c>
      <c r="L31" s="29">
        <f t="shared" ref="L31:P31" si="59">$K$31*L39*$B$45</f>
        <v>8549.4359999999997</v>
      </c>
      <c r="M31" s="29">
        <f t="shared" si="59"/>
        <v>6790.14</v>
      </c>
      <c r="N31" s="29">
        <f t="shared" si="59"/>
        <v>8383.7880000000005</v>
      </c>
      <c r="O31" s="29">
        <f t="shared" si="59"/>
        <v>4860.9119999999994</v>
      </c>
      <c r="P31" s="29">
        <f t="shared" si="59"/>
        <v>7985.3760000000002</v>
      </c>
      <c r="Q31" s="23" t="s">
        <v>61</v>
      </c>
      <c r="R31" s="20">
        <v>1.19</v>
      </c>
      <c r="S31" s="29">
        <f>$R$31*S39*$B$45</f>
        <v>5950.4759999999997</v>
      </c>
      <c r="T31" s="29">
        <f>$R$31*T39*$B$45</f>
        <v>4663.848</v>
      </c>
      <c r="U31" s="29">
        <f>$R$31*U39*$B$45</f>
        <v>5730.5639999999994</v>
      </c>
      <c r="V31" s="29">
        <f>$R$31*V39*$B$45</f>
        <v>4626.72</v>
      </c>
      <c r="W31" s="29">
        <f>$R$31*W39*$B$45</f>
        <v>7409.8919999999998</v>
      </c>
      <c r="X31" s="23" t="s">
        <v>61</v>
      </c>
      <c r="Y31" s="20">
        <v>1.19</v>
      </c>
      <c r="Z31" s="19">
        <f>$Y$31*Z39*$B$45</f>
        <v>6071.8559999999998</v>
      </c>
      <c r="AA31" s="23" t="s">
        <v>61</v>
      </c>
      <c r="AB31" s="18">
        <v>0.96</v>
      </c>
      <c r="AC31" s="19">
        <f t="shared" ref="AC31:AH31" si="60">$AB$31*AC39*$B$45</f>
        <v>1833.9839999999999</v>
      </c>
      <c r="AD31" s="19">
        <f t="shared" si="60"/>
        <v>1028.7359999999999</v>
      </c>
      <c r="AE31" s="19">
        <f t="shared" si="60"/>
        <v>1074.816</v>
      </c>
      <c r="AF31" s="19">
        <f t="shared" si="60"/>
        <v>2631.1680000000001</v>
      </c>
      <c r="AG31" s="19">
        <f t="shared" si="60"/>
        <v>1157.7599999999998</v>
      </c>
      <c r="AH31" s="19">
        <f t="shared" si="60"/>
        <v>1181.952</v>
      </c>
      <c r="AI31" s="23" t="s">
        <v>61</v>
      </c>
      <c r="AJ31" s="24">
        <v>0.9</v>
      </c>
      <c r="AK31" s="29">
        <f>$AJ$31*AK39*$B$45</f>
        <v>5230.4400000000005</v>
      </c>
      <c r="AL31" s="29">
        <f>$AJ$31*AL39*$B$45</f>
        <v>6271.5600000000013</v>
      </c>
      <c r="AM31" s="29">
        <f>$AJ$31*AM39*$B$45</f>
        <v>5504.76</v>
      </c>
      <c r="AN31" s="50">
        <f>$AJ$31*AN39*$B$45</f>
        <v>4812.4800000000005</v>
      </c>
      <c r="AO31" s="50">
        <f>$AJ$31*AO39*$B$45</f>
        <v>4151.5199999999995</v>
      </c>
    </row>
    <row r="32" spans="1:41">
      <c r="A32" s="66" t="s">
        <v>62</v>
      </c>
      <c r="B32" s="66"/>
      <c r="C32" s="66"/>
      <c r="D32" s="66"/>
      <c r="E32" s="66"/>
      <c r="F32" s="66"/>
      <c r="G32" s="17" t="s">
        <v>79</v>
      </c>
      <c r="H32" s="18">
        <v>0.77</v>
      </c>
      <c r="I32" s="29">
        <f t="shared" ref="I32" si="61">$H$32*I39*$B$45</f>
        <v>4309.5360000000001</v>
      </c>
      <c r="J32" s="17" t="s">
        <v>79</v>
      </c>
      <c r="K32" s="18">
        <v>0.77</v>
      </c>
      <c r="L32" s="29">
        <f t="shared" ref="L32:P32" si="62">$K$32*L39*$B$45</f>
        <v>5531.9880000000003</v>
      </c>
      <c r="M32" s="29">
        <f t="shared" si="62"/>
        <v>4393.62</v>
      </c>
      <c r="N32" s="29">
        <f t="shared" si="62"/>
        <v>5424.8040000000001</v>
      </c>
      <c r="O32" s="29">
        <f t="shared" si="62"/>
        <v>3145.2960000000003</v>
      </c>
      <c r="P32" s="29">
        <f t="shared" si="62"/>
        <v>5167.0080000000007</v>
      </c>
      <c r="Q32" s="17" t="s">
        <v>79</v>
      </c>
      <c r="R32" s="20">
        <v>0.77</v>
      </c>
      <c r="S32" s="29">
        <f>$R$32*S39*$B$45</f>
        <v>3850.308</v>
      </c>
      <c r="T32" s="29">
        <f>$R$32*T39*$B$45</f>
        <v>3017.7840000000006</v>
      </c>
      <c r="U32" s="29">
        <f>$R$32*U39*$B$45</f>
        <v>3708.0120000000006</v>
      </c>
      <c r="V32" s="29">
        <f>$R$32*V39*$B$45</f>
        <v>2993.76</v>
      </c>
      <c r="W32" s="29">
        <f>$R$32*W39*$B$45</f>
        <v>4794.6360000000004</v>
      </c>
      <c r="X32" s="17" t="s">
        <v>79</v>
      </c>
      <c r="Y32" s="20">
        <v>0.77</v>
      </c>
      <c r="Z32" s="19">
        <f>$Y$32*Z39*$B$45</f>
        <v>3928.848</v>
      </c>
      <c r="AA32" s="17" t="s">
        <v>79</v>
      </c>
      <c r="AB32" s="18">
        <v>0.85</v>
      </c>
      <c r="AC32" s="19">
        <f t="shared" ref="AC32:AH32" si="63">$AB$32*AC39*$B$45</f>
        <v>1623.84</v>
      </c>
      <c r="AD32" s="19">
        <f t="shared" si="63"/>
        <v>910.86</v>
      </c>
      <c r="AE32" s="19">
        <f t="shared" si="63"/>
        <v>951.65999999999985</v>
      </c>
      <c r="AF32" s="19">
        <f t="shared" si="63"/>
        <v>2329.6799999999998</v>
      </c>
      <c r="AG32" s="19">
        <f t="shared" si="63"/>
        <v>1025.0999999999999</v>
      </c>
      <c r="AH32" s="19">
        <f t="shared" si="63"/>
        <v>1046.52</v>
      </c>
      <c r="AI32" s="17" t="s">
        <v>79</v>
      </c>
      <c r="AJ32" s="24">
        <v>0.63</v>
      </c>
      <c r="AK32" s="29">
        <f>$AJ$32*AK39*$B$45</f>
        <v>3661.3080000000004</v>
      </c>
      <c r="AL32" s="29">
        <f>$AJ$32*AL39*$B$45</f>
        <v>4390.0920000000006</v>
      </c>
      <c r="AM32" s="29">
        <f>$AJ$32*AM39*$B$45</f>
        <v>3853.3319999999999</v>
      </c>
      <c r="AN32" s="50">
        <f>$AJ$32*AN39*$B$45</f>
        <v>3368.7359999999999</v>
      </c>
      <c r="AO32" s="50">
        <f>$AJ$32*AO39*$B$45</f>
        <v>2906.0639999999999</v>
      </c>
    </row>
    <row r="33" spans="1:45" ht="22.5" customHeight="1">
      <c r="A33" s="66" t="s">
        <v>63</v>
      </c>
      <c r="B33" s="66"/>
      <c r="C33" s="66"/>
      <c r="D33" s="66"/>
      <c r="E33" s="66"/>
      <c r="F33" s="66"/>
      <c r="G33" s="17" t="s">
        <v>77</v>
      </c>
      <c r="H33" s="18">
        <v>0.43</v>
      </c>
      <c r="I33" s="29">
        <f t="shared" ref="I33" si="64">$H$33*I39*$B$45</f>
        <v>2406.6239999999998</v>
      </c>
      <c r="J33" s="17" t="s">
        <v>77</v>
      </c>
      <c r="K33" s="18">
        <v>0.43</v>
      </c>
      <c r="L33" s="29">
        <f t="shared" ref="L33:P33" si="65">$K$33*L39*$B$45</f>
        <v>3089.2920000000004</v>
      </c>
      <c r="M33" s="29">
        <f t="shared" si="65"/>
        <v>2453.58</v>
      </c>
      <c r="N33" s="29">
        <f t="shared" si="65"/>
        <v>3029.4360000000001</v>
      </c>
      <c r="O33" s="29">
        <f t="shared" si="65"/>
        <v>1756.4639999999999</v>
      </c>
      <c r="P33" s="29">
        <f t="shared" si="65"/>
        <v>2885.4720000000002</v>
      </c>
      <c r="Q33" s="17" t="s">
        <v>77</v>
      </c>
      <c r="R33" s="20">
        <v>0.43</v>
      </c>
      <c r="S33" s="29">
        <f>$R$33*S39*$B$45</f>
        <v>2150.1719999999996</v>
      </c>
      <c r="T33" s="29">
        <f>$R$33*T39*$B$45</f>
        <v>1685.2560000000003</v>
      </c>
      <c r="U33" s="29">
        <f>$R$33*U39*$B$45</f>
        <v>2070.7080000000001</v>
      </c>
      <c r="V33" s="29">
        <f>$R$33*V39*$B$45</f>
        <v>1671.84</v>
      </c>
      <c r="W33" s="29">
        <f>$R$33*W39*$B$45</f>
        <v>2677.5239999999999</v>
      </c>
      <c r="X33" s="17" t="s">
        <v>77</v>
      </c>
      <c r="Y33" s="20">
        <v>0.43</v>
      </c>
      <c r="Z33" s="19">
        <f>$Y$33*Z39*$B$45</f>
        <v>2194.0319999999997</v>
      </c>
      <c r="AA33" s="17" t="s">
        <v>77</v>
      </c>
      <c r="AB33" s="18">
        <v>0.43</v>
      </c>
      <c r="AC33" s="19">
        <f t="shared" ref="AC33:AH33" si="66">$AB$33*AC39*$B$45</f>
        <v>821.47199999999987</v>
      </c>
      <c r="AD33" s="19">
        <f t="shared" si="66"/>
        <v>460.78800000000001</v>
      </c>
      <c r="AE33" s="19">
        <f t="shared" si="66"/>
        <v>481.428</v>
      </c>
      <c r="AF33" s="19">
        <f t="shared" si="66"/>
        <v>1178.5440000000001</v>
      </c>
      <c r="AG33" s="19">
        <f t="shared" si="66"/>
        <v>518.57999999999993</v>
      </c>
      <c r="AH33" s="19">
        <f t="shared" si="66"/>
        <v>529.41599999999994</v>
      </c>
      <c r="AI33" s="17" t="s">
        <v>77</v>
      </c>
      <c r="AJ33" s="24">
        <v>0.43</v>
      </c>
      <c r="AK33" s="29">
        <f>$AJ$33*AK39*$B$45</f>
        <v>2498.9879999999998</v>
      </c>
      <c r="AL33" s="29">
        <f>$AJ$33*AL39*$B$45</f>
        <v>2996.4120000000003</v>
      </c>
      <c r="AM33" s="29">
        <f>$AJ$33*AM39*$B$45</f>
        <v>2630.0519999999997</v>
      </c>
      <c r="AN33" s="50">
        <f>$AJ$33*AN39*$B$45</f>
        <v>2299.2960000000003</v>
      </c>
      <c r="AO33" s="50">
        <f>$AJ$33*AO39*$B$45</f>
        <v>1983.5039999999999</v>
      </c>
    </row>
    <row r="34" spans="1:45" ht="22.5" customHeight="1">
      <c r="A34" s="66" t="s">
        <v>64</v>
      </c>
      <c r="B34" s="66"/>
      <c r="C34" s="66"/>
      <c r="D34" s="66"/>
      <c r="E34" s="66"/>
      <c r="F34" s="66"/>
      <c r="G34" s="17" t="s">
        <v>53</v>
      </c>
      <c r="H34" s="18">
        <v>0</v>
      </c>
      <c r="I34" s="29">
        <f t="shared" ref="I34" si="67">$H$34*I39*$B$45</f>
        <v>0</v>
      </c>
      <c r="J34" s="17" t="s">
        <v>53</v>
      </c>
      <c r="K34" s="18">
        <v>0</v>
      </c>
      <c r="L34" s="29">
        <f t="shared" ref="L34:P34" si="68">$K$34*L39*$B$45</f>
        <v>0</v>
      </c>
      <c r="M34" s="29">
        <f t="shared" si="68"/>
        <v>0</v>
      </c>
      <c r="N34" s="29">
        <f t="shared" si="68"/>
        <v>0</v>
      </c>
      <c r="O34" s="29">
        <f t="shared" si="68"/>
        <v>0</v>
      </c>
      <c r="P34" s="29">
        <f t="shared" si="68"/>
        <v>0</v>
      </c>
      <c r="Q34" s="17" t="s">
        <v>53</v>
      </c>
      <c r="R34" s="20">
        <v>0</v>
      </c>
      <c r="S34" s="29">
        <f>$R$34*S39*$B$45</f>
        <v>0</v>
      </c>
      <c r="T34" s="29">
        <f>$R$34*T39*$B$45</f>
        <v>0</v>
      </c>
      <c r="U34" s="29">
        <f>$R$34*U39*$B$45</f>
        <v>0</v>
      </c>
      <c r="V34" s="29">
        <f>$R$34*V39*$B$45</f>
        <v>0</v>
      </c>
      <c r="W34" s="29">
        <f>$R$34*W39*$B$45</f>
        <v>0</v>
      </c>
      <c r="X34" s="17" t="s">
        <v>53</v>
      </c>
      <c r="Y34" s="20">
        <v>0</v>
      </c>
      <c r="Z34" s="19">
        <f>$Y$34*Z39*$B$45</f>
        <v>0</v>
      </c>
      <c r="AA34" s="17" t="s">
        <v>53</v>
      </c>
      <c r="AB34" s="18">
        <v>0</v>
      </c>
      <c r="AC34" s="19">
        <f t="shared" ref="AC34:AH34" si="69">$AB$34*AC39*$B$45</f>
        <v>0</v>
      </c>
      <c r="AD34" s="19">
        <f t="shared" si="69"/>
        <v>0</v>
      </c>
      <c r="AE34" s="19">
        <f t="shared" si="69"/>
        <v>0</v>
      </c>
      <c r="AF34" s="19">
        <f t="shared" si="69"/>
        <v>0</v>
      </c>
      <c r="AG34" s="19">
        <f t="shared" si="69"/>
        <v>0</v>
      </c>
      <c r="AH34" s="19">
        <f t="shared" si="69"/>
        <v>0</v>
      </c>
      <c r="AI34" s="17" t="s">
        <v>53</v>
      </c>
      <c r="AJ34" s="24">
        <v>0</v>
      </c>
      <c r="AK34" s="29">
        <f>$AJ$34*AK39*$B$45</f>
        <v>0</v>
      </c>
      <c r="AL34" s="29">
        <f>$AJ$34*AL39*$B$45</f>
        <v>0</v>
      </c>
      <c r="AM34" s="29">
        <f>$AJ$34*AM39*$B$45</f>
        <v>0</v>
      </c>
      <c r="AN34" s="50">
        <f>$AJ$34*AN39*$B$45</f>
        <v>0</v>
      </c>
      <c r="AO34" s="50">
        <f>$AJ$34*AO39*$B$45</f>
        <v>0</v>
      </c>
    </row>
    <row r="35" spans="1:45" ht="26.25" customHeight="1">
      <c r="A35" s="66" t="s">
        <v>65</v>
      </c>
      <c r="B35" s="66"/>
      <c r="C35" s="66"/>
      <c r="D35" s="66"/>
      <c r="E35" s="66"/>
      <c r="F35" s="66"/>
      <c r="G35" s="17" t="s">
        <v>53</v>
      </c>
      <c r="H35" s="18">
        <v>0</v>
      </c>
      <c r="I35" s="29">
        <f t="shared" ref="I35" si="70">$H$35*I39*$B$45</f>
        <v>0</v>
      </c>
      <c r="J35" s="17" t="s">
        <v>53</v>
      </c>
      <c r="K35" s="18">
        <v>0</v>
      </c>
      <c r="L35" s="29">
        <f t="shared" ref="L35:P35" si="71">$K$35*L39*$B$45</f>
        <v>0</v>
      </c>
      <c r="M35" s="29">
        <f t="shared" si="71"/>
        <v>0</v>
      </c>
      <c r="N35" s="29">
        <f t="shared" si="71"/>
        <v>0</v>
      </c>
      <c r="O35" s="29">
        <f t="shared" si="71"/>
        <v>0</v>
      </c>
      <c r="P35" s="29">
        <f t="shared" si="71"/>
        <v>0</v>
      </c>
      <c r="Q35" s="17" t="s">
        <v>53</v>
      </c>
      <c r="R35" s="20">
        <v>0</v>
      </c>
      <c r="S35" s="29">
        <f>$R$35*S39*$B$45</f>
        <v>0</v>
      </c>
      <c r="T35" s="29">
        <f>$R$35*T39*$B$45</f>
        <v>0</v>
      </c>
      <c r="U35" s="29">
        <f>$R$35*U39*$B$45</f>
        <v>0</v>
      </c>
      <c r="V35" s="29">
        <f>$R$35*V39*$B$45</f>
        <v>0</v>
      </c>
      <c r="W35" s="29">
        <f>$R$35*W39*$B$45</f>
        <v>0</v>
      </c>
      <c r="X35" s="17" t="s">
        <v>53</v>
      </c>
      <c r="Y35" s="20">
        <v>0</v>
      </c>
      <c r="Z35" s="19">
        <f>$Y$35*Z39*$B$45</f>
        <v>0</v>
      </c>
      <c r="AA35" s="17" t="s">
        <v>53</v>
      </c>
      <c r="AB35" s="18">
        <v>0</v>
      </c>
      <c r="AC35" s="19">
        <f t="shared" ref="AC35:AH35" si="72">$AB$35*AC39*$B$45</f>
        <v>0</v>
      </c>
      <c r="AD35" s="19">
        <f t="shared" si="72"/>
        <v>0</v>
      </c>
      <c r="AE35" s="19">
        <f t="shared" si="72"/>
        <v>0</v>
      </c>
      <c r="AF35" s="19">
        <f t="shared" si="72"/>
        <v>0</v>
      </c>
      <c r="AG35" s="19">
        <f t="shared" si="72"/>
        <v>0</v>
      </c>
      <c r="AH35" s="19">
        <f t="shared" si="72"/>
        <v>0</v>
      </c>
      <c r="AI35" s="17" t="s">
        <v>53</v>
      </c>
      <c r="AJ35" s="24">
        <v>0</v>
      </c>
      <c r="AK35" s="29">
        <f>$AJ$35*AK39*$B$45</f>
        <v>0</v>
      </c>
      <c r="AL35" s="29">
        <f>$AJ$35*AL39*$B$45</f>
        <v>0</v>
      </c>
      <c r="AM35" s="29">
        <f>$AJ$35*AM39*$B$45</f>
        <v>0</v>
      </c>
      <c r="AN35" s="50">
        <f>$AJ$35*AN39*$B$45</f>
        <v>0</v>
      </c>
      <c r="AO35" s="50">
        <f>$AJ$35*AO39*$B$45</f>
        <v>0</v>
      </c>
    </row>
    <row r="36" spans="1:45" ht="22.5" customHeight="1">
      <c r="A36" s="68" t="s">
        <v>66</v>
      </c>
      <c r="B36" s="68"/>
      <c r="C36" s="68"/>
      <c r="D36" s="68"/>
      <c r="E36" s="68"/>
      <c r="F36" s="68"/>
      <c r="G36" s="22"/>
      <c r="H36" s="25">
        <v>0</v>
      </c>
      <c r="I36" s="27">
        <f t="shared" ref="I36" si="73">$H$36*I39*$B$45</f>
        <v>0</v>
      </c>
      <c r="J36" s="22"/>
      <c r="K36" s="25">
        <v>0.83</v>
      </c>
      <c r="L36" s="27">
        <f t="shared" ref="L36:P36" si="74">$K$36*L39*$B$45</f>
        <v>5963.0519999999997</v>
      </c>
      <c r="M36" s="27">
        <f t="shared" si="74"/>
        <v>4735.9799999999996</v>
      </c>
      <c r="N36" s="27">
        <f t="shared" si="74"/>
        <v>5847.5159999999996</v>
      </c>
      <c r="O36" s="27">
        <f t="shared" si="74"/>
        <v>3390.384</v>
      </c>
      <c r="P36" s="27">
        <f t="shared" si="74"/>
        <v>5569.6320000000005</v>
      </c>
      <c r="Q36" s="22"/>
      <c r="R36" s="26">
        <v>0.83</v>
      </c>
      <c r="S36" s="27">
        <f>$R$36*S39*$B$45</f>
        <v>4150.3320000000003</v>
      </c>
      <c r="T36" s="27">
        <f>$R$36*T39*$B$45</f>
        <v>3252.9360000000006</v>
      </c>
      <c r="U36" s="27">
        <f>$R$36*U39*$B$45</f>
        <v>3996.9480000000003</v>
      </c>
      <c r="V36" s="27">
        <f>$R$36*V39*$B$45</f>
        <v>3227.0399999999995</v>
      </c>
      <c r="W36" s="27">
        <f>$R$36*W39*$B$45</f>
        <v>5168.2439999999997</v>
      </c>
      <c r="X36" s="22"/>
      <c r="Y36" s="26">
        <v>0</v>
      </c>
      <c r="Z36" s="27">
        <f>$Y$36*Z39*$B$45</f>
        <v>0</v>
      </c>
      <c r="AA36" s="22"/>
      <c r="AB36" s="25">
        <v>0.83</v>
      </c>
      <c r="AC36" s="27">
        <f t="shared" ref="AC36:AH36" si="75">$AB$36*AC39*$B$45</f>
        <v>1585.6320000000001</v>
      </c>
      <c r="AD36" s="27">
        <f t="shared" si="75"/>
        <v>889.428</v>
      </c>
      <c r="AE36" s="27">
        <f t="shared" si="75"/>
        <v>929.26799999999992</v>
      </c>
      <c r="AF36" s="27">
        <f t="shared" si="75"/>
        <v>2274.864</v>
      </c>
      <c r="AG36" s="27">
        <f t="shared" si="75"/>
        <v>1000.9799999999999</v>
      </c>
      <c r="AH36" s="27">
        <f t="shared" si="75"/>
        <v>1021.8959999999998</v>
      </c>
      <c r="AI36" s="22"/>
      <c r="AJ36" s="28">
        <v>0.83</v>
      </c>
      <c r="AK36" s="27">
        <f>$AJ$36*AK39*$B$45</f>
        <v>4823.6279999999997</v>
      </c>
      <c r="AL36" s="27">
        <f>$AJ$36*AL39*$B$45</f>
        <v>5783.7719999999999</v>
      </c>
      <c r="AM36" s="27">
        <f>$AJ$36*AM39*$B$45</f>
        <v>5076.6120000000001</v>
      </c>
      <c r="AN36" s="51">
        <f>$AJ$36*AN39*$B$45</f>
        <v>4438.1760000000004</v>
      </c>
      <c r="AO36" s="51">
        <f>$AJ$36*AO39*$B$45</f>
        <v>3828.6239999999998</v>
      </c>
    </row>
    <row r="37" spans="1:45">
      <c r="A37" s="74" t="s">
        <v>67</v>
      </c>
      <c r="B37" s="75"/>
      <c r="C37" s="75"/>
      <c r="D37" s="75"/>
      <c r="E37" s="75"/>
      <c r="F37" s="76"/>
      <c r="G37" s="22"/>
      <c r="H37" s="25">
        <v>1.45</v>
      </c>
      <c r="I37" s="27">
        <f t="shared" ref="I37" si="76">$H$37*I39*$B$45</f>
        <v>8115.36</v>
      </c>
      <c r="J37" s="22"/>
      <c r="K37" s="25">
        <v>1.45</v>
      </c>
      <c r="L37" s="27">
        <f t="shared" ref="L37:P37" si="77">$K$37*L39*$B$45</f>
        <v>10417.380000000001</v>
      </c>
      <c r="M37" s="27">
        <f t="shared" si="77"/>
        <v>8273.7000000000007</v>
      </c>
      <c r="N37" s="27">
        <f t="shared" si="77"/>
        <v>10215.539999999999</v>
      </c>
      <c r="O37" s="27">
        <f t="shared" si="77"/>
        <v>5922.9599999999991</v>
      </c>
      <c r="P37" s="27">
        <f t="shared" si="77"/>
        <v>9730.08</v>
      </c>
      <c r="Q37" s="22"/>
      <c r="R37" s="26">
        <v>1.53</v>
      </c>
      <c r="S37" s="27">
        <f>$R$37*S39*$B$45</f>
        <v>7650.612000000001</v>
      </c>
      <c r="T37" s="27">
        <f>$R$37*T39*$B$45</f>
        <v>5996.3760000000002</v>
      </c>
      <c r="U37" s="27">
        <f>$R$37*U39*$B$45</f>
        <v>7367.8680000000004</v>
      </c>
      <c r="V37" s="27">
        <f>$R$37*V39*$B$45</f>
        <v>5948.64</v>
      </c>
      <c r="W37" s="27">
        <f>$R$37*W39*$B$45</f>
        <v>9527.0040000000008</v>
      </c>
      <c r="X37" s="22"/>
      <c r="Y37" s="26">
        <v>1.53</v>
      </c>
      <c r="Z37" s="27">
        <f>$Y$37*Z39*$B$45</f>
        <v>7806.6720000000005</v>
      </c>
      <c r="AA37" s="22"/>
      <c r="AB37" s="25">
        <v>1.61</v>
      </c>
      <c r="AC37" s="27">
        <f t="shared" ref="AC37:AH37" si="78">$AB$37*AC39*$B$45</f>
        <v>3075.7440000000001</v>
      </c>
      <c r="AD37" s="27">
        <f t="shared" si="78"/>
        <v>1725.2759999999998</v>
      </c>
      <c r="AE37" s="27">
        <f t="shared" si="78"/>
        <v>1802.556</v>
      </c>
      <c r="AF37" s="27">
        <f t="shared" si="78"/>
        <v>4412.6880000000001</v>
      </c>
      <c r="AG37" s="27">
        <f t="shared" si="78"/>
        <v>1941.66</v>
      </c>
      <c r="AH37" s="27">
        <f t="shared" si="78"/>
        <v>1982.232</v>
      </c>
      <c r="AI37" s="22"/>
      <c r="AJ37" s="25">
        <v>1.2</v>
      </c>
      <c r="AK37" s="27">
        <f>$AJ$37*AK39*$B$45</f>
        <v>6973.92</v>
      </c>
      <c r="AL37" s="27">
        <f>$AJ$37*AL39*$B$45</f>
        <v>8362.08</v>
      </c>
      <c r="AM37" s="27">
        <f>$AJ$37*AM39*$B$45</f>
        <v>7339.68</v>
      </c>
      <c r="AN37" s="51">
        <f>$AJ$37*AN39*$B$45</f>
        <v>6416.64</v>
      </c>
      <c r="AO37" s="51">
        <f>$AJ$37*AO39*$B$45</f>
        <v>5535.36</v>
      </c>
    </row>
    <row r="38" spans="1:45">
      <c r="A38" s="72" t="s">
        <v>68</v>
      </c>
      <c r="B38" s="72"/>
      <c r="C38" s="72"/>
      <c r="D38" s="72"/>
      <c r="E38" s="72"/>
      <c r="F38" s="72"/>
      <c r="G38" s="54"/>
      <c r="H38" s="30"/>
      <c r="I38" s="14">
        <f t="shared" ref="I38" si="79">I29+I24+I15+I10+I36+I37</f>
        <v>111096.48</v>
      </c>
      <c r="J38" s="38"/>
      <c r="K38" s="30"/>
      <c r="L38" s="14">
        <f t="shared" ref="L38" si="80">L29+L24+L15+L10+L36+L37</f>
        <v>148573.39200000002</v>
      </c>
      <c r="M38" s="14">
        <f>M29+M24+M15+M10+M36+M37</f>
        <v>118000.07999999999</v>
      </c>
      <c r="N38" s="14">
        <f t="shared" ref="N38:P38" si="81">N29+N24+N15+N10+N36+N37</f>
        <v>145694.736</v>
      </c>
      <c r="O38" s="14">
        <f t="shared" si="81"/>
        <v>84473.664000000019</v>
      </c>
      <c r="P38" s="14">
        <f t="shared" si="81"/>
        <v>138771.07200000001</v>
      </c>
      <c r="Q38" s="38"/>
      <c r="R38" s="26"/>
      <c r="S38" s="14">
        <f t="shared" ref="S38:W38" si="82">S29+S24+S15+S10+S36+S37</f>
        <v>100808.06399999998</v>
      </c>
      <c r="T38" s="14">
        <f t="shared" si="82"/>
        <v>79011.072000000015</v>
      </c>
      <c r="U38" s="14">
        <f t="shared" si="82"/>
        <v>97082.496000000014</v>
      </c>
      <c r="V38" s="14">
        <f t="shared" si="82"/>
        <v>78382.080000000002</v>
      </c>
      <c r="W38" s="14">
        <f t="shared" si="82"/>
        <v>125532.288</v>
      </c>
      <c r="X38" s="38"/>
      <c r="Y38" s="26"/>
      <c r="Z38" s="14">
        <f>Z29+Z24+Z15+Z10+Z36+Z37</f>
        <v>98629.392000000007</v>
      </c>
      <c r="AA38" s="38"/>
      <c r="AB38" s="18"/>
      <c r="AC38" s="14">
        <f t="shared" ref="AC38:AH38" si="83">AC29+AC24+AC15+AC10+AC36+AC37</f>
        <v>40049.816639999997</v>
      </c>
      <c r="AD38" s="14">
        <f t="shared" si="83"/>
        <v>22465.129560000001</v>
      </c>
      <c r="AE38" s="14">
        <f t="shared" si="83"/>
        <v>23471.406360000001</v>
      </c>
      <c r="AF38" s="14">
        <f t="shared" si="83"/>
        <v>57458.405279999999</v>
      </c>
      <c r="AG38" s="14">
        <f t="shared" si="83"/>
        <v>25282.704600000001</v>
      </c>
      <c r="AH38" s="14">
        <f t="shared" si="83"/>
        <v>25810.999919999998</v>
      </c>
      <c r="AI38" s="38"/>
      <c r="AJ38" s="16"/>
      <c r="AK38" s="14">
        <f>AK29+AK24+AK15+AK10+AK36+AK37</f>
        <v>77642.97600000001</v>
      </c>
      <c r="AL38" s="14">
        <f>AL29+AL24+AL15+AL10+AL36+AL37</f>
        <v>93097.824000000008</v>
      </c>
      <c r="AM38" s="14">
        <f>AM29+AM24+AM15+AM10+AM36+AM37</f>
        <v>81715.103999999992</v>
      </c>
      <c r="AN38" s="48">
        <f>AN29+AN24+AN15+AN10+AN36+AN37</f>
        <v>71438.592000000004</v>
      </c>
      <c r="AO38" s="48">
        <f>AO29+AO24+AO15+AO10+AO36+AO37</f>
        <v>61627.008000000002</v>
      </c>
      <c r="AP38" s="31"/>
      <c r="AQ38" s="31">
        <f>SUM(I38:AP38)</f>
        <v>1906114.7823600003</v>
      </c>
      <c r="AR38" s="3">
        <v>7942.15</v>
      </c>
    </row>
    <row r="39" spans="1:45" ht="15.75">
      <c r="A39" s="72" t="s">
        <v>69</v>
      </c>
      <c r="B39" s="72"/>
      <c r="C39" s="72"/>
      <c r="D39" s="72"/>
      <c r="E39" s="72"/>
      <c r="F39" s="72"/>
      <c r="G39" s="54"/>
      <c r="H39" s="32"/>
      <c r="I39" s="14">
        <v>466.4</v>
      </c>
      <c r="J39" s="38"/>
      <c r="K39" s="32"/>
      <c r="L39" s="14">
        <v>598.70000000000005</v>
      </c>
      <c r="M39" s="14">
        <v>475.5</v>
      </c>
      <c r="N39" s="14">
        <v>587.1</v>
      </c>
      <c r="O39" s="14">
        <v>340.4</v>
      </c>
      <c r="P39" s="14">
        <v>559.20000000000005</v>
      </c>
      <c r="Q39" s="38"/>
      <c r="R39" s="33"/>
      <c r="S39" s="14">
        <v>416.7</v>
      </c>
      <c r="T39" s="14">
        <v>326.60000000000002</v>
      </c>
      <c r="U39" s="14">
        <v>401.3</v>
      </c>
      <c r="V39" s="14">
        <v>324</v>
      </c>
      <c r="W39" s="14">
        <v>518.9</v>
      </c>
      <c r="X39" s="38"/>
      <c r="Y39" s="33"/>
      <c r="Z39" s="14">
        <v>425.2</v>
      </c>
      <c r="AA39" s="38"/>
      <c r="AB39" s="32"/>
      <c r="AC39" s="14">
        <v>159.19999999999999</v>
      </c>
      <c r="AD39" s="14">
        <v>89.3</v>
      </c>
      <c r="AE39" s="14">
        <v>93.3</v>
      </c>
      <c r="AF39" s="14">
        <v>228.4</v>
      </c>
      <c r="AG39" s="14">
        <v>100.5</v>
      </c>
      <c r="AH39" s="14">
        <v>102.6</v>
      </c>
      <c r="AI39" s="38"/>
      <c r="AJ39" s="34"/>
      <c r="AK39" s="14">
        <v>484.3</v>
      </c>
      <c r="AL39" s="14">
        <v>580.70000000000005</v>
      </c>
      <c r="AM39" s="14">
        <v>509.7</v>
      </c>
      <c r="AN39" s="48">
        <v>445.6</v>
      </c>
      <c r="AO39" s="48">
        <v>384.4</v>
      </c>
      <c r="AP39" s="39"/>
      <c r="AQ39" s="40"/>
      <c r="AR39" s="40"/>
      <c r="AS39" s="40"/>
    </row>
    <row r="40" spans="1:45" s="37" customFormat="1" ht="25.5" customHeight="1">
      <c r="A40" s="73" t="s">
        <v>70</v>
      </c>
      <c r="B40" s="73"/>
      <c r="C40" s="73"/>
      <c r="D40" s="73"/>
      <c r="E40" s="73"/>
      <c r="F40" s="73"/>
      <c r="G40" s="55"/>
      <c r="H40" s="36">
        <f>H15+H24+H29+H36+H37</f>
        <v>19.849999999999998</v>
      </c>
      <c r="I40" s="34">
        <f t="shared" ref="I40" si="84">I38/12/I39</f>
        <v>19.849999999999998</v>
      </c>
      <c r="J40" s="35"/>
      <c r="K40" s="36">
        <f>K15+K24+K29+K36+K37</f>
        <v>20.679999999999996</v>
      </c>
      <c r="L40" s="34">
        <f t="shared" ref="L40:P40" si="85">L38/12/L39</f>
        <v>20.68</v>
      </c>
      <c r="M40" s="34">
        <f t="shared" si="85"/>
        <v>20.679999999999996</v>
      </c>
      <c r="N40" s="34">
        <f t="shared" si="85"/>
        <v>20.68</v>
      </c>
      <c r="O40" s="34">
        <f t="shared" si="85"/>
        <v>20.680000000000007</v>
      </c>
      <c r="P40" s="34">
        <f t="shared" si="85"/>
        <v>20.68</v>
      </c>
      <c r="Q40" s="35"/>
      <c r="R40" s="36">
        <f>R15+R24+R29+R36+R37</f>
        <v>20.16</v>
      </c>
      <c r="S40" s="34">
        <f t="shared" ref="S40:W40" si="86">S38/12/S39</f>
        <v>20.159999999999997</v>
      </c>
      <c r="T40" s="34">
        <f t="shared" si="86"/>
        <v>20.160000000000004</v>
      </c>
      <c r="U40" s="34">
        <f t="shared" si="86"/>
        <v>20.160000000000004</v>
      </c>
      <c r="V40" s="34">
        <f t="shared" si="86"/>
        <v>20.16</v>
      </c>
      <c r="W40" s="34">
        <f t="shared" si="86"/>
        <v>20.16</v>
      </c>
      <c r="X40" s="35"/>
      <c r="Y40" s="36">
        <f>Y15+Y24+Y29+Y36+Y37</f>
        <v>19.330000000000002</v>
      </c>
      <c r="Z40" s="34">
        <f>Z38/12/Z39</f>
        <v>19.330000000000002</v>
      </c>
      <c r="AA40" s="35"/>
      <c r="AB40" s="36">
        <f>AB15+AB24+AB29+AB36+AB37</f>
        <v>20.964099999999998</v>
      </c>
      <c r="AC40" s="34">
        <f t="shared" ref="AC40:AH40" si="87">AC38/12/AC39</f>
        <v>20.964100000000002</v>
      </c>
      <c r="AD40" s="34">
        <f t="shared" si="87"/>
        <v>20.964100000000002</v>
      </c>
      <c r="AE40" s="34">
        <f t="shared" si="87"/>
        <v>20.964100000000002</v>
      </c>
      <c r="AF40" s="34">
        <f t="shared" si="87"/>
        <v>20.964099999999998</v>
      </c>
      <c r="AG40" s="34">
        <f t="shared" si="87"/>
        <v>20.964099999999998</v>
      </c>
      <c r="AH40" s="34">
        <f t="shared" si="87"/>
        <v>20.964099999999998</v>
      </c>
      <c r="AI40" s="35"/>
      <c r="AJ40" s="36">
        <f>AJ15+AJ24+AJ29+AJ36+AJ37</f>
        <v>13.360000000000001</v>
      </c>
      <c r="AK40" s="34">
        <f>AK38/12/AK39</f>
        <v>13.360000000000001</v>
      </c>
      <c r="AL40" s="34">
        <f>AL38/12/AL39</f>
        <v>13.360000000000001</v>
      </c>
      <c r="AM40" s="34">
        <f>AM38/12/AM39</f>
        <v>13.36</v>
      </c>
      <c r="AN40" s="32">
        <f>AN38/12/AN39</f>
        <v>13.36</v>
      </c>
      <c r="AO40" s="32">
        <f>AO38/12/AO39</f>
        <v>13.360000000000001</v>
      </c>
      <c r="AP40" s="39"/>
      <c r="AQ40" s="41"/>
      <c r="AR40" s="41"/>
      <c r="AS40" s="41"/>
    </row>
    <row r="41" spans="1:45">
      <c r="A41" s="52"/>
      <c r="B41" s="52"/>
      <c r="C41" s="52"/>
      <c r="D41" s="52"/>
      <c r="E41" s="52"/>
      <c r="F41" s="52"/>
      <c r="AP41" s="42"/>
      <c r="AQ41" s="40"/>
      <c r="AR41" s="40"/>
      <c r="AS41" s="40"/>
    </row>
    <row r="42" spans="1:45" ht="12.75" hidden="1" customHeight="1">
      <c r="A42" s="52"/>
      <c r="B42" s="52"/>
      <c r="C42" s="52"/>
      <c r="D42" s="52"/>
      <c r="E42" s="52"/>
      <c r="F42" s="52"/>
    </row>
    <row r="43" spans="1:45">
      <c r="A43" s="52"/>
      <c r="B43" s="52"/>
      <c r="C43" s="52"/>
      <c r="D43" s="52"/>
      <c r="E43" s="52"/>
      <c r="F43" s="52"/>
    </row>
    <row r="45" spans="1:45">
      <c r="A45" s="3" t="s">
        <v>71</v>
      </c>
      <c r="B45" s="3">
        <v>12</v>
      </c>
    </row>
    <row r="49" spans="1:1">
      <c r="A49" s="3">
        <v>1.1000000000000001</v>
      </c>
    </row>
  </sheetData>
  <mergeCells count="43">
    <mergeCell ref="A38:F38"/>
    <mergeCell ref="A39:F39"/>
    <mergeCell ref="A40:F40"/>
    <mergeCell ref="A32:F32"/>
    <mergeCell ref="A33:F33"/>
    <mergeCell ref="A34:F34"/>
    <mergeCell ref="A35:F35"/>
    <mergeCell ref="A36:F36"/>
    <mergeCell ref="A37:F37"/>
    <mergeCell ref="AI8:AO8"/>
    <mergeCell ref="A31:F31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19:F19"/>
    <mergeCell ref="AA8:AG8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:H1"/>
    <mergeCell ref="A2:H2"/>
    <mergeCell ref="A3:H3"/>
    <mergeCell ref="A4:H4"/>
    <mergeCell ref="A7:F9"/>
    <mergeCell ref="G7:AG7"/>
    <mergeCell ref="G8:I8"/>
    <mergeCell ref="J8:P8"/>
    <mergeCell ref="Q8:W8"/>
    <mergeCell ref="X8:Z8"/>
  </mergeCells>
  <pageMargins left="0.43307086614173229" right="0.11811023622047245" top="0.23622047244094491" bottom="0.39370078740157483" header="0.51181102362204722" footer="0.51181102362204722"/>
  <pageSetup paperSize="9" scale="5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итог 3</vt:lpstr>
      <vt:lpstr>'итог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2015-05-15T08:59:20Z</cp:lastPrinted>
  <dcterms:created xsi:type="dcterms:W3CDTF">2014-10-03T07:01:51Z</dcterms:created>
  <dcterms:modified xsi:type="dcterms:W3CDTF">2015-05-15T09:39:47Z</dcterms:modified>
</cp:coreProperties>
</file>